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https://davbgs.sharepoint.com/sites/1000-O-SKIMOTrainerteam/Freigegebene Dokumente/General/Konzepte/BENKK/2026/"/>
    </mc:Choice>
  </mc:AlternateContent>
  <xr:revisionPtr revIDLastSave="1157" documentId="8_{BF718F80-0F77-4E3B-995B-43741D6CC446}" xr6:coauthVersionLast="47" xr6:coauthVersionMax="47" xr10:uidLastSave="{C5ECDDC4-B390-46BF-9784-01065DFC7D24}"/>
  <bookViews>
    <workbookView xWindow="-38520" yWindow="-5475" windowWidth="38640" windowHeight="21120" firstSheet="8" activeTab="16" xr2:uid="{BC0ECAB5-3705-44F4-B9B7-6F9B57B42876}"/>
  </bookViews>
  <sheets>
    <sheet name="Sichtungsmappe GT" sheetId="1" r:id="rId1"/>
    <sheet name="Bewertungsbogen" sheetId="3" r:id="rId2"/>
    <sheet name="Zielwerte_U12" sheetId="6" r:id="rId3"/>
    <sheet name="Zielwerte_U14" sheetId="5" r:id="rId4"/>
    <sheet name="Zielwerte_U16" sheetId="2" r:id="rId5"/>
    <sheet name="Zielwerte_U18" sheetId="7" r:id="rId6"/>
    <sheet name="Zielwerte_U20" sheetId="18" r:id="rId7"/>
    <sheet name="Testmaske_U12_w" sheetId="4" r:id="rId8"/>
    <sheet name="Testmaske_U12_m" sheetId="9" r:id="rId9"/>
    <sheet name="Testmaske_U14_w" sheetId="11" r:id="rId10"/>
    <sheet name="Testmaske_U14_m" sheetId="13" r:id="rId11"/>
    <sheet name="Testmaske_U16_w" sheetId="10" r:id="rId12"/>
    <sheet name="Testmaske_U16_m" sheetId="12" r:id="rId13"/>
    <sheet name="Testmaske_U18_w" sheetId="16" r:id="rId14"/>
    <sheet name="Testmaske_U18_m" sheetId="17" r:id="rId15"/>
    <sheet name="Testmaske_U20_w" sheetId="19" r:id="rId16"/>
    <sheet name="Testmaske_U20_m" sheetId="20" r:id="rId17"/>
  </sheets>
  <definedNames>
    <definedName name="_xlnm.Print_Area" localSheetId="8">Testmaske_U12_m!$A$1:$N$16</definedName>
    <definedName name="_xlnm.Print_Area" localSheetId="7">Testmaske_U12_w!$A$1:$N$16</definedName>
    <definedName name="_xlnm.Print_Area" localSheetId="10">Testmaske_U14_m!$A$1:$N$16</definedName>
    <definedName name="_xlnm.Print_Area" localSheetId="9">Testmaske_U14_w!$A$1:$N$16</definedName>
    <definedName name="_xlnm.Print_Area" localSheetId="12">Testmaske_U16_m!$A$1:$N$16</definedName>
    <definedName name="_xlnm.Print_Area" localSheetId="11">Testmaske_U16_w!$A$1:$N$16</definedName>
    <definedName name="_xlnm.Print_Area" localSheetId="14">Testmaske_U18_m!$A$1:$N$16</definedName>
    <definedName name="_xlnm.Print_Area" localSheetId="13">Testmaske_U18_w!$A$1:$N$16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9" i="16" l="1" a="1"/>
  <c r="W9" i="16" s="1"/>
  <c r="W10" i="16" a="1"/>
  <c r="W10" i="16" s="1"/>
  <c r="W11" i="16" a="1"/>
  <c r="W11" i="16" s="1"/>
  <c r="W12" i="16" a="1"/>
  <c r="W12" i="16" s="1"/>
  <c r="W13" i="16" a="1"/>
  <c r="W13" i="16" s="1"/>
  <c r="W14" i="16" a="1"/>
  <c r="W14" i="16" s="1"/>
  <c r="W15" i="16" a="1"/>
  <c r="W15" i="16" s="1"/>
  <c r="W9" i="17" a="1"/>
  <c r="W9" i="17" s="1"/>
  <c r="W10" i="17" a="1"/>
  <c r="W10" i="17" s="1"/>
  <c r="W11" i="17" a="1"/>
  <c r="W11" i="17" s="1"/>
  <c r="W12" i="17" a="1"/>
  <c r="W12" i="17" s="1"/>
  <c r="W13" i="17" a="1"/>
  <c r="W13" i="17" s="1"/>
  <c r="W14" i="17" a="1"/>
  <c r="W14" i="17" s="1"/>
  <c r="W15" i="17" a="1"/>
  <c r="W15" i="17" s="1"/>
  <c r="W8" i="17" a="1"/>
  <c r="W8" i="17" s="1"/>
  <c r="W8" i="16" a="1"/>
  <c r="W8" i="16" s="1"/>
  <c r="U8" i="16" a="1"/>
  <c r="U8" i="16" s="1"/>
  <c r="W9" i="12" a="1"/>
  <c r="W9" i="12" s="1"/>
  <c r="W10" i="12" a="1"/>
  <c r="W10" i="12" s="1"/>
  <c r="W11" i="12" a="1"/>
  <c r="W11" i="12" s="1"/>
  <c r="W12" i="12" a="1"/>
  <c r="W12" i="12"/>
  <c r="W13" i="12" a="1"/>
  <c r="W13" i="12" s="1"/>
  <c r="W14" i="12" a="1"/>
  <c r="W14" i="12" s="1"/>
  <c r="W15" i="12" a="1"/>
  <c r="W15" i="12" s="1"/>
  <c r="W8" i="12" a="1"/>
  <c r="W8" i="12" s="1"/>
  <c r="W9" i="10" a="1"/>
  <c r="W9" i="10" s="1"/>
  <c r="W10" i="10" a="1"/>
  <c r="W10" i="10" s="1"/>
  <c r="W11" i="10" a="1"/>
  <c r="W11" i="10" s="1"/>
  <c r="W12" i="10" a="1"/>
  <c r="W12" i="10" s="1"/>
  <c r="W13" i="10" a="1"/>
  <c r="W13" i="10" s="1"/>
  <c r="W14" i="10" a="1"/>
  <c r="W14" i="10" s="1"/>
  <c r="W15" i="10" a="1"/>
  <c r="W15" i="10" s="1"/>
  <c r="W8" i="10" a="1"/>
  <c r="W8" i="10" s="1"/>
  <c r="U8" i="10" a="1"/>
  <c r="U8" i="10"/>
  <c r="W9" i="13" a="1"/>
  <c r="W9" i="13" s="1"/>
  <c r="W10" i="13" a="1"/>
  <c r="W10" i="13" s="1"/>
  <c r="W11" i="13" a="1"/>
  <c r="W11" i="13"/>
  <c r="W12" i="13" a="1"/>
  <c r="W12" i="13" s="1"/>
  <c r="W13" i="13" a="1"/>
  <c r="W13" i="13" s="1"/>
  <c r="W14" i="13" a="1"/>
  <c r="W14" i="13" s="1"/>
  <c r="W15" i="13" a="1"/>
  <c r="W15" i="13"/>
  <c r="W8" i="13" a="1"/>
  <c r="W8" i="13" s="1"/>
  <c r="W9" i="11" a="1"/>
  <c r="W9" i="11" s="1"/>
  <c r="W10" i="11" a="1"/>
  <c r="W10" i="11"/>
  <c r="W11" i="11" a="1"/>
  <c r="W11" i="11"/>
  <c r="W12" i="11" a="1"/>
  <c r="W12" i="11" s="1"/>
  <c r="W13" i="11" a="1"/>
  <c r="W13" i="11" s="1"/>
  <c r="W14" i="11" a="1"/>
  <c r="W14" i="11"/>
  <c r="W15" i="11" a="1"/>
  <c r="W15" i="11" s="1"/>
  <c r="W8" i="11" a="1"/>
  <c r="W8" i="11" s="1"/>
  <c r="U9" i="11" a="1"/>
  <c r="U9" i="11"/>
  <c r="U10" i="11" a="1"/>
  <c r="U10" i="11" s="1"/>
  <c r="U11" i="11" a="1"/>
  <c r="U11" i="11"/>
  <c r="U12" i="11" a="1"/>
  <c r="U12" i="11"/>
  <c r="U13" i="11" a="1"/>
  <c r="U13" i="11"/>
  <c r="U14" i="11" a="1"/>
  <c r="U14" i="11" s="1"/>
  <c r="U15" i="11" a="1"/>
  <c r="U15" i="11"/>
  <c r="U8" i="11" a="1"/>
  <c r="U8" i="11" s="1"/>
  <c r="W9" i="4" a="1"/>
  <c r="W9" i="4" s="1"/>
  <c r="W10" i="4" a="1"/>
  <c r="W10" i="4" s="1"/>
  <c r="W11" i="4" a="1"/>
  <c r="W11" i="4" s="1"/>
  <c r="W12" i="4" a="1"/>
  <c r="W12" i="4" s="1"/>
  <c r="W13" i="4" a="1"/>
  <c r="W13" i="4" s="1"/>
  <c r="W14" i="4" a="1"/>
  <c r="W14" i="4" s="1"/>
  <c r="W15" i="4" a="1"/>
  <c r="W15" i="4" s="1"/>
  <c r="W8" i="4" a="1"/>
  <c r="W8" i="4" s="1"/>
  <c r="U9" i="4" a="1"/>
  <c r="U9" i="4"/>
  <c r="U10" i="4" a="1"/>
  <c r="U10" i="4" s="1"/>
  <c r="U11" i="4" a="1"/>
  <c r="U11" i="4"/>
  <c r="U12" i="4" a="1"/>
  <c r="U12" i="4"/>
  <c r="U13" i="4" a="1"/>
  <c r="U13" i="4"/>
  <c r="U14" i="4" a="1"/>
  <c r="U14" i="4" s="1"/>
  <c r="U15" i="4" a="1"/>
  <c r="U15" i="4"/>
  <c r="U8" i="4" a="1"/>
  <c r="U8" i="4" s="1"/>
  <c r="X9" i="20" a="1"/>
  <c r="X9" i="20" s="1"/>
  <c r="AC9" i="20" s="1"/>
  <c r="X10" i="20" a="1"/>
  <c r="X10" i="20" s="1"/>
  <c r="AC10" i="20" s="1"/>
  <c r="X11" i="20" a="1"/>
  <c r="X11" i="20" s="1"/>
  <c r="AC11" i="20" s="1"/>
  <c r="X12" i="20" a="1"/>
  <c r="X12" i="20" s="1"/>
  <c r="AC12" i="20" s="1"/>
  <c r="X13" i="20" a="1"/>
  <c r="X13" i="20" s="1"/>
  <c r="AC13" i="20" s="1"/>
  <c r="X14" i="20" a="1"/>
  <c r="X14" i="20" s="1"/>
  <c r="AC14" i="20" s="1"/>
  <c r="X15" i="20" a="1"/>
  <c r="X15" i="20" s="1"/>
  <c r="AC15" i="20" s="1"/>
  <c r="X8" i="20" a="1"/>
  <c r="X8" i="20" s="1"/>
  <c r="AC8" i="20" s="1"/>
  <c r="W9" i="20" a="1"/>
  <c r="W9" i="20" s="1"/>
  <c r="W10" i="20" a="1"/>
  <c r="W10" i="20" s="1"/>
  <c r="W11" i="20" a="1"/>
  <c r="W11" i="20" s="1"/>
  <c r="W12" i="20" a="1"/>
  <c r="W12" i="20" s="1"/>
  <c r="W13" i="20" a="1"/>
  <c r="W13" i="20" s="1"/>
  <c r="W14" i="20" a="1"/>
  <c r="W14" i="20" s="1"/>
  <c r="W15" i="20" a="1"/>
  <c r="W15" i="20" s="1"/>
  <c r="W8" i="20" a="1"/>
  <c r="W8" i="20" s="1"/>
  <c r="Q9" i="20" a="1"/>
  <c r="Q9" i="20" s="1"/>
  <c r="R9" i="20" a="1"/>
  <c r="R9" i="20" s="1"/>
  <c r="S9" i="20" a="1"/>
  <c r="S9" i="20" s="1"/>
  <c r="AA9" i="20" s="1"/>
  <c r="T9" i="20" a="1"/>
  <c r="T9" i="20" s="1"/>
  <c r="U9" i="20" a="1"/>
  <c r="U9" i="20" s="1"/>
  <c r="V9" i="20" a="1"/>
  <c r="V9" i="20" s="1"/>
  <c r="Q10" i="20" a="1"/>
  <c r="Q10" i="20" s="1"/>
  <c r="R10" i="20" a="1"/>
  <c r="R10" i="20" s="1"/>
  <c r="S10" i="20" a="1"/>
  <c r="S10" i="20" s="1"/>
  <c r="AA10" i="20" s="1"/>
  <c r="T10" i="20" a="1"/>
  <c r="T10" i="20" s="1"/>
  <c r="U10" i="20" a="1"/>
  <c r="U10" i="20" s="1"/>
  <c r="V10" i="20" a="1"/>
  <c r="V10" i="20" s="1"/>
  <c r="Q11" i="20" a="1"/>
  <c r="Q11" i="20" s="1"/>
  <c r="R11" i="20" a="1"/>
  <c r="R11" i="20" s="1"/>
  <c r="S11" i="20" a="1"/>
  <c r="S11" i="20" s="1"/>
  <c r="AA11" i="20" s="1"/>
  <c r="T11" i="20" a="1"/>
  <c r="T11" i="20" s="1"/>
  <c r="U11" i="20" a="1"/>
  <c r="U11" i="20" s="1"/>
  <c r="V11" i="20" a="1"/>
  <c r="V11" i="20" s="1"/>
  <c r="Q12" i="20" a="1"/>
  <c r="Q12" i="20" s="1"/>
  <c r="R12" i="20" a="1"/>
  <c r="R12" i="20" s="1"/>
  <c r="S12" i="20" a="1"/>
  <c r="S12" i="20" s="1"/>
  <c r="AA12" i="20" s="1"/>
  <c r="T12" i="20" a="1"/>
  <c r="T12" i="20" s="1"/>
  <c r="U12" i="20" a="1"/>
  <c r="U12" i="20" s="1"/>
  <c r="V12" i="20" a="1"/>
  <c r="V12" i="20" s="1"/>
  <c r="Q13" i="20" a="1"/>
  <c r="Q13" i="20" s="1"/>
  <c r="R13" i="20" a="1"/>
  <c r="R13" i="20" s="1"/>
  <c r="S13" i="20" a="1"/>
  <c r="S13" i="20" s="1"/>
  <c r="AA13" i="20" s="1"/>
  <c r="T13" i="20" a="1"/>
  <c r="T13" i="20" s="1"/>
  <c r="U13" i="20" a="1"/>
  <c r="U13" i="20" s="1"/>
  <c r="V13" i="20" a="1"/>
  <c r="V13" i="20" s="1"/>
  <c r="Q14" i="20" a="1"/>
  <c r="Q14" i="20" s="1"/>
  <c r="R14" i="20" a="1"/>
  <c r="R14" i="20" s="1"/>
  <c r="S14" i="20" a="1"/>
  <c r="S14" i="20" s="1"/>
  <c r="AA14" i="20" s="1"/>
  <c r="T14" i="20" a="1"/>
  <c r="T14" i="20" s="1"/>
  <c r="U14" i="20" a="1"/>
  <c r="U14" i="20" s="1"/>
  <c r="V14" i="20" a="1"/>
  <c r="V14" i="20" s="1"/>
  <c r="Q15" i="20" a="1"/>
  <c r="Q15" i="20" s="1"/>
  <c r="R15" i="20" a="1"/>
  <c r="R15" i="20" s="1"/>
  <c r="S15" i="20" a="1"/>
  <c r="S15" i="20" s="1"/>
  <c r="AA15" i="20" s="1"/>
  <c r="T15" i="20" a="1"/>
  <c r="T15" i="20" s="1"/>
  <c r="U15" i="20" a="1"/>
  <c r="U15" i="20" s="1"/>
  <c r="V15" i="20" a="1"/>
  <c r="V15" i="20" s="1"/>
  <c r="V8" i="20" a="1"/>
  <c r="V8" i="20" s="1"/>
  <c r="U8" i="20" a="1"/>
  <c r="U8" i="20" s="1"/>
  <c r="T8" i="20" a="1"/>
  <c r="T8" i="20" s="1"/>
  <c r="S8" i="20" a="1"/>
  <c r="S8" i="20" s="1"/>
  <c r="AA8" i="20" s="1"/>
  <c r="R8" i="20" a="1"/>
  <c r="R8" i="20" s="1"/>
  <c r="Q8" i="20" a="1"/>
  <c r="Q8" i="20" s="1"/>
  <c r="X9" i="19" a="1"/>
  <c r="X9" i="19" s="1"/>
  <c r="AC9" i="19" s="1"/>
  <c r="X10" i="19" a="1"/>
  <c r="X10" i="19" s="1"/>
  <c r="AC10" i="19" s="1"/>
  <c r="X11" i="19" a="1"/>
  <c r="X11" i="19" s="1"/>
  <c r="AC11" i="19" s="1"/>
  <c r="X12" i="19" a="1"/>
  <c r="X12" i="19"/>
  <c r="AC12" i="19" s="1"/>
  <c r="X13" i="19" a="1"/>
  <c r="X13" i="19" s="1"/>
  <c r="AC13" i="19" s="1"/>
  <c r="X14" i="19" a="1"/>
  <c r="X14" i="19" s="1"/>
  <c r="AC14" i="19" s="1"/>
  <c r="X15" i="19" a="1"/>
  <c r="X15" i="19" s="1"/>
  <c r="AC15" i="19" s="1"/>
  <c r="X8" i="19" a="1"/>
  <c r="X8" i="19" s="1"/>
  <c r="AC8" i="19" s="1"/>
  <c r="W9" i="19" a="1"/>
  <c r="W9" i="19" s="1"/>
  <c r="W10" i="19" a="1"/>
  <c r="W10" i="19" s="1"/>
  <c r="W11" i="19" a="1"/>
  <c r="W11" i="19" s="1"/>
  <c r="W12" i="19" a="1"/>
  <c r="W12" i="19"/>
  <c r="W13" i="19" a="1"/>
  <c r="W13" i="19" s="1"/>
  <c r="W14" i="19" a="1"/>
  <c r="W14" i="19" s="1"/>
  <c r="W15" i="19" a="1"/>
  <c r="W15" i="19" s="1"/>
  <c r="W8" i="19" a="1"/>
  <c r="W8" i="19" s="1"/>
  <c r="U9" i="19" a="1"/>
  <c r="U9" i="19"/>
  <c r="U10" i="19" a="1"/>
  <c r="U10" i="19"/>
  <c r="U11" i="19" a="1"/>
  <c r="U11" i="19"/>
  <c r="U12" i="19" a="1"/>
  <c r="U12" i="19" s="1"/>
  <c r="U13" i="19" a="1"/>
  <c r="U13" i="19" s="1"/>
  <c r="U14" i="19" a="1"/>
  <c r="U14" i="19"/>
  <c r="U15" i="19" a="1"/>
  <c r="U15" i="19" s="1"/>
  <c r="U8" i="19" a="1"/>
  <c r="U8" i="19" s="1"/>
  <c r="Q9" i="19" a="1"/>
  <c r="Q9" i="19" s="1"/>
  <c r="R9" i="19" a="1"/>
  <c r="R9" i="19" s="1"/>
  <c r="S9" i="19" a="1"/>
  <c r="S9" i="19" s="1"/>
  <c r="AA9" i="19" s="1"/>
  <c r="T9" i="19" a="1"/>
  <c r="T9" i="19" s="1"/>
  <c r="Q10" i="19" a="1"/>
  <c r="Q10" i="19" s="1"/>
  <c r="R10" i="19" a="1"/>
  <c r="R10" i="19" s="1"/>
  <c r="S10" i="19" a="1"/>
  <c r="S10" i="19" s="1"/>
  <c r="AA10" i="19" s="1"/>
  <c r="T10" i="19" a="1"/>
  <c r="T10" i="19" s="1"/>
  <c r="Q11" i="19" a="1"/>
  <c r="Q11" i="19" s="1"/>
  <c r="R11" i="19" a="1"/>
  <c r="R11" i="19" s="1"/>
  <c r="S11" i="19" a="1"/>
  <c r="S11" i="19" s="1"/>
  <c r="AA11" i="19" s="1"/>
  <c r="T11" i="19" a="1"/>
  <c r="T11" i="19" s="1"/>
  <c r="Q12" i="19" a="1"/>
  <c r="Q12" i="19" s="1"/>
  <c r="R12" i="19" a="1"/>
  <c r="R12" i="19" s="1"/>
  <c r="S12" i="19" a="1"/>
  <c r="S12" i="19" s="1"/>
  <c r="AA12" i="19" s="1"/>
  <c r="T12" i="19" a="1"/>
  <c r="T12" i="19" s="1"/>
  <c r="Q13" i="19" a="1"/>
  <c r="Q13" i="19" s="1"/>
  <c r="R13" i="19" a="1"/>
  <c r="R13" i="19" s="1"/>
  <c r="S13" i="19" a="1"/>
  <c r="S13" i="19" s="1"/>
  <c r="AA13" i="19" s="1"/>
  <c r="T13" i="19" a="1"/>
  <c r="T13" i="19" s="1"/>
  <c r="Q14" i="19" a="1"/>
  <c r="Q14" i="19" s="1"/>
  <c r="R14" i="19" a="1"/>
  <c r="R14" i="19" s="1"/>
  <c r="S14" i="19" a="1"/>
  <c r="S14" i="19" s="1"/>
  <c r="AA14" i="19" s="1"/>
  <c r="T14" i="19" a="1"/>
  <c r="T14" i="19" s="1"/>
  <c r="Q15" i="19" a="1"/>
  <c r="Q15" i="19" s="1"/>
  <c r="R15" i="19" a="1"/>
  <c r="R15" i="19" s="1"/>
  <c r="S15" i="19" a="1"/>
  <c r="S15" i="19" s="1"/>
  <c r="AA15" i="19" s="1"/>
  <c r="T15" i="19" a="1"/>
  <c r="T15" i="19" s="1"/>
  <c r="T8" i="19" a="1"/>
  <c r="T8" i="19" s="1"/>
  <c r="S8" i="19" a="1"/>
  <c r="S8" i="19" s="1"/>
  <c r="AA8" i="19" s="1"/>
  <c r="R8" i="19" a="1"/>
  <c r="R8" i="19" s="1"/>
  <c r="Q8" i="19" a="1"/>
  <c r="Q8" i="19" s="1"/>
  <c r="Z8" i="19" s="1"/>
  <c r="P9" i="20" a="1"/>
  <c r="P9" i="20" s="1"/>
  <c r="P10" i="20" a="1"/>
  <c r="P10" i="20" s="1"/>
  <c r="P11" i="20" a="1"/>
  <c r="P11" i="20" s="1"/>
  <c r="P12" i="20" a="1"/>
  <c r="P12" i="20" s="1"/>
  <c r="P13" i="20" a="1"/>
  <c r="P13" i="20" s="1"/>
  <c r="P14" i="20" a="1"/>
  <c r="P14" i="20" s="1"/>
  <c r="P15" i="20" a="1"/>
  <c r="P15" i="20" s="1"/>
  <c r="P8" i="20" a="1"/>
  <c r="P8" i="20" s="1"/>
  <c r="P9" i="19" a="1"/>
  <c r="P9" i="19" s="1"/>
  <c r="P10" i="19" a="1"/>
  <c r="P10" i="19" s="1"/>
  <c r="P11" i="19" a="1"/>
  <c r="P11" i="19"/>
  <c r="P12" i="19" a="1"/>
  <c r="P12" i="19"/>
  <c r="P13" i="19" a="1"/>
  <c r="P13" i="19" s="1"/>
  <c r="P14" i="19" a="1"/>
  <c r="P14" i="19" s="1"/>
  <c r="P15" i="19" a="1"/>
  <c r="P15" i="19"/>
  <c r="P8" i="19"/>
  <c r="P8" i="19" a="1"/>
  <c r="P9" i="17" a="1"/>
  <c r="P9" i="17" s="1"/>
  <c r="P10" i="17" a="1"/>
  <c r="P10" i="17" s="1"/>
  <c r="P11" i="17" a="1"/>
  <c r="P11" i="17"/>
  <c r="P12" i="17" a="1"/>
  <c r="P12" i="17" s="1"/>
  <c r="P13" i="17" a="1"/>
  <c r="P13" i="17" s="1"/>
  <c r="P14" i="17" a="1"/>
  <c r="P14" i="17" s="1"/>
  <c r="P15" i="17" a="1"/>
  <c r="P15" i="17" s="1"/>
  <c r="P8" i="17" a="1"/>
  <c r="P8" i="17" s="1"/>
  <c r="P9" i="16" a="1"/>
  <c r="P9" i="16" s="1"/>
  <c r="P10" i="16" a="1"/>
  <c r="P10" i="16" s="1"/>
  <c r="P11" i="16" a="1"/>
  <c r="P11" i="16" s="1"/>
  <c r="P12" i="16" a="1"/>
  <c r="P12" i="16"/>
  <c r="P13" i="16" a="1"/>
  <c r="P13" i="16" s="1"/>
  <c r="P14" i="16" a="1"/>
  <c r="P14" i="16" s="1"/>
  <c r="P15" i="16" a="1"/>
  <c r="P15" i="16" s="1"/>
  <c r="P8" i="16" a="1"/>
  <c r="P8" i="16" s="1"/>
  <c r="P9" i="12" a="1"/>
  <c r="P9" i="12" s="1"/>
  <c r="P10" i="12" a="1"/>
  <c r="P10" i="12" s="1"/>
  <c r="Z10" i="12" s="1"/>
  <c r="P11" i="12" a="1"/>
  <c r="P11" i="12"/>
  <c r="Z11" i="12" s="1"/>
  <c r="P12" i="12" a="1"/>
  <c r="P12" i="12"/>
  <c r="P13" i="12" a="1"/>
  <c r="P13" i="12" s="1"/>
  <c r="P14" i="12" a="1"/>
  <c r="P14" i="12" s="1"/>
  <c r="P15" i="12" a="1"/>
  <c r="P15" i="12"/>
  <c r="P8" i="12" a="1"/>
  <c r="P8" i="12" s="1"/>
  <c r="P9" i="10" a="1"/>
  <c r="P9" i="10" s="1"/>
  <c r="Z9" i="10" s="1"/>
  <c r="P10" i="10" a="1"/>
  <c r="P10" i="10" s="1"/>
  <c r="P11" i="10" a="1"/>
  <c r="P11" i="10" s="1"/>
  <c r="P12" i="10" a="1"/>
  <c r="P12" i="10"/>
  <c r="Z12" i="10" s="1"/>
  <c r="P13" i="10" a="1"/>
  <c r="P13" i="10" s="1"/>
  <c r="P14" i="10" a="1"/>
  <c r="P14" i="10" s="1"/>
  <c r="Z14" i="10" s="1"/>
  <c r="P15" i="10" a="1"/>
  <c r="P15" i="10" s="1"/>
  <c r="Z15" i="10" s="1"/>
  <c r="P8" i="10"/>
  <c r="P8" i="10" a="1"/>
  <c r="P9" i="13" a="1"/>
  <c r="P9" i="13" s="1"/>
  <c r="P10" i="13" a="1"/>
  <c r="P10" i="13" s="1"/>
  <c r="P11" i="13" a="1"/>
  <c r="P11" i="13" s="1"/>
  <c r="P12" i="13" a="1"/>
  <c r="P12" i="13" s="1"/>
  <c r="P13" i="13" a="1"/>
  <c r="P13" i="13" s="1"/>
  <c r="P14" i="13" a="1"/>
  <c r="P14" i="13" s="1"/>
  <c r="P15" i="13" a="1"/>
  <c r="P15" i="13" s="1"/>
  <c r="P8" i="13" a="1"/>
  <c r="P8" i="13" s="1"/>
  <c r="P9" i="11" a="1"/>
  <c r="P9" i="11"/>
  <c r="P10" i="11" a="1"/>
  <c r="P10" i="11" s="1"/>
  <c r="P11" i="11" a="1"/>
  <c r="P11" i="11" s="1"/>
  <c r="P12" i="11" a="1"/>
  <c r="P12" i="11"/>
  <c r="P13" i="11" a="1"/>
  <c r="P13" i="11"/>
  <c r="P14" i="11" a="1"/>
  <c r="P14" i="11" s="1"/>
  <c r="P15" i="11" a="1"/>
  <c r="P15" i="11" s="1"/>
  <c r="P8" i="11" a="1"/>
  <c r="P8" i="11" s="1"/>
  <c r="Z8" i="11" s="1"/>
  <c r="P9" i="9" a="1"/>
  <c r="P9" i="9" s="1"/>
  <c r="P10" i="9" a="1"/>
  <c r="P10" i="9" s="1"/>
  <c r="P11" i="9" a="1"/>
  <c r="P11" i="9" s="1"/>
  <c r="P12" i="9" a="1"/>
  <c r="P12" i="9" s="1"/>
  <c r="P13" i="9" a="1"/>
  <c r="P13" i="9" s="1"/>
  <c r="P14" i="9" a="1"/>
  <c r="P14" i="9" s="1"/>
  <c r="P15" i="9" a="1"/>
  <c r="P15" i="9" s="1"/>
  <c r="P8" i="9" a="1"/>
  <c r="P8" i="9" s="1"/>
  <c r="P9" i="4" a="1"/>
  <c r="P9" i="4" s="1"/>
  <c r="P10" i="4" a="1"/>
  <c r="P10" i="4" s="1"/>
  <c r="P11" i="4" a="1"/>
  <c r="P11" i="4" s="1"/>
  <c r="P12" i="4" a="1"/>
  <c r="P12" i="4" s="1"/>
  <c r="P13" i="4" a="1"/>
  <c r="P13" i="4" s="1"/>
  <c r="P14" i="4" a="1"/>
  <c r="P14" i="4" s="1"/>
  <c r="P15" i="4" a="1"/>
  <c r="P15" i="4" s="1"/>
  <c r="P8" i="4" a="1"/>
  <c r="P8" i="4" s="1"/>
  <c r="X9" i="17" a="1"/>
  <c r="X9" i="17" s="1"/>
  <c r="AC9" i="17" s="1"/>
  <c r="X10" i="17" a="1"/>
  <c r="X10" i="17" s="1"/>
  <c r="AC10" i="17" s="1"/>
  <c r="X11" i="17" a="1"/>
  <c r="X11" i="17"/>
  <c r="X12" i="17" a="1"/>
  <c r="X12" i="17"/>
  <c r="AC12" i="17" s="1"/>
  <c r="X13" i="17" a="1"/>
  <c r="X13" i="17" s="1"/>
  <c r="AC13" i="17" s="1"/>
  <c r="X14" i="17" a="1"/>
  <c r="X14" i="17" s="1"/>
  <c r="AC14" i="17" s="1"/>
  <c r="X15" i="17" a="1"/>
  <c r="X15" i="17"/>
  <c r="AC15" i="17" s="1"/>
  <c r="X8" i="17" a="1"/>
  <c r="X8" i="17" s="1"/>
  <c r="AC8" i="17" s="1"/>
  <c r="Q9" i="17" a="1"/>
  <c r="Q9" i="17"/>
  <c r="R9" i="17" a="1"/>
  <c r="R9" i="17" s="1"/>
  <c r="S9" i="17" a="1"/>
  <c r="S9" i="17" s="1"/>
  <c r="AA9" i="17" s="1"/>
  <c r="T9" i="17" a="1"/>
  <c r="T9" i="17" s="1"/>
  <c r="U9" i="17" a="1"/>
  <c r="U9" i="17"/>
  <c r="V9" i="17" a="1"/>
  <c r="V9" i="17" s="1"/>
  <c r="Q10" i="17" a="1"/>
  <c r="Q10" i="17" s="1"/>
  <c r="R10" i="17" a="1"/>
  <c r="R10" i="17" s="1"/>
  <c r="S10" i="17" a="1"/>
  <c r="S10" i="17" s="1"/>
  <c r="AA10" i="17" s="1"/>
  <c r="T10" i="17" a="1"/>
  <c r="T10" i="17" s="1"/>
  <c r="U10" i="17" a="1"/>
  <c r="U10" i="17" s="1"/>
  <c r="V10" i="17" a="1"/>
  <c r="V10" i="17" s="1"/>
  <c r="Q11" i="17" a="1"/>
  <c r="Q11" i="17" s="1"/>
  <c r="R11" i="17" a="1"/>
  <c r="R11" i="17" s="1"/>
  <c r="S11" i="17" a="1"/>
  <c r="S11" i="17" s="1"/>
  <c r="AA11" i="17" s="1"/>
  <c r="T11" i="17" a="1"/>
  <c r="T11" i="17" s="1"/>
  <c r="U11" i="17" a="1"/>
  <c r="U11" i="17" s="1"/>
  <c r="V11" i="17" a="1"/>
  <c r="V11" i="17" s="1"/>
  <c r="Q12" i="17" a="1"/>
  <c r="Q12" i="17" s="1"/>
  <c r="R12" i="17" a="1"/>
  <c r="R12" i="17" s="1"/>
  <c r="S12" i="17" a="1"/>
  <c r="S12" i="17" s="1"/>
  <c r="AA12" i="17" s="1"/>
  <c r="T12" i="17" a="1"/>
  <c r="T12" i="17" s="1"/>
  <c r="U12" i="17" a="1"/>
  <c r="U12" i="17" s="1"/>
  <c r="V12" i="17" a="1"/>
  <c r="V12" i="17" s="1"/>
  <c r="Q13" i="17" a="1"/>
  <c r="Q13" i="17" s="1"/>
  <c r="R13" i="17" a="1"/>
  <c r="R13" i="17" s="1"/>
  <c r="S13" i="17" a="1"/>
  <c r="S13" i="17" s="1"/>
  <c r="AA13" i="17" s="1"/>
  <c r="T13" i="17" a="1"/>
  <c r="T13" i="17" s="1"/>
  <c r="U13" i="17" a="1"/>
  <c r="U13" i="17" s="1"/>
  <c r="V13" i="17" a="1"/>
  <c r="V13" i="17" s="1"/>
  <c r="Q14" i="17" a="1"/>
  <c r="Q14" i="17" s="1"/>
  <c r="R14" i="17" a="1"/>
  <c r="R14" i="17" s="1"/>
  <c r="S14" i="17" a="1"/>
  <c r="S14" i="17" s="1"/>
  <c r="AA14" i="17" s="1"/>
  <c r="T14" i="17" a="1"/>
  <c r="T14" i="17" s="1"/>
  <c r="U14" i="17" a="1"/>
  <c r="U14" i="17" s="1"/>
  <c r="V14" i="17" a="1"/>
  <c r="V14" i="17" s="1"/>
  <c r="Q15" i="17" a="1"/>
  <c r="Q15" i="17" s="1"/>
  <c r="R15" i="17" a="1"/>
  <c r="R15" i="17" s="1"/>
  <c r="S15" i="17" a="1"/>
  <c r="S15" i="17" s="1"/>
  <c r="AA15" i="17" s="1"/>
  <c r="T15" i="17" a="1"/>
  <c r="T15" i="17" s="1"/>
  <c r="U15" i="17" a="1"/>
  <c r="U15" i="17" s="1"/>
  <c r="V15" i="17" a="1"/>
  <c r="V15" i="17" s="1"/>
  <c r="V8" i="17"/>
  <c r="V8" i="17" a="1"/>
  <c r="U8" i="17" a="1"/>
  <c r="U8" i="17" s="1"/>
  <c r="T8" i="17" a="1"/>
  <c r="T8" i="17" s="1"/>
  <c r="S8" i="17"/>
  <c r="S8" i="17" a="1"/>
  <c r="R8" i="17"/>
  <c r="R8" i="17" a="1"/>
  <c r="Q8" i="17" a="1"/>
  <c r="Q8" i="17" s="1"/>
  <c r="X8" i="16" a="1"/>
  <c r="X8" i="16" s="1"/>
  <c r="AC8" i="16" s="1"/>
  <c r="Q9" i="16" a="1"/>
  <c r="Q9" i="16" s="1"/>
  <c r="R9" i="16" a="1"/>
  <c r="R9" i="16" s="1"/>
  <c r="S9" i="16" a="1"/>
  <c r="S9" i="16" s="1"/>
  <c r="AA9" i="16" s="1"/>
  <c r="T9" i="16" a="1"/>
  <c r="T9" i="16" s="1"/>
  <c r="U9" i="16" a="1"/>
  <c r="U9" i="16" s="1"/>
  <c r="V9" i="16" a="1"/>
  <c r="V9" i="16" s="1"/>
  <c r="Q10" i="16" a="1"/>
  <c r="Q10" i="16" s="1"/>
  <c r="R10" i="16" a="1"/>
  <c r="R10" i="16" s="1"/>
  <c r="S10" i="16" a="1"/>
  <c r="S10" i="16" s="1"/>
  <c r="AA10" i="16" s="1"/>
  <c r="T10" i="16" a="1"/>
  <c r="T10" i="16" s="1"/>
  <c r="U10" i="16" a="1"/>
  <c r="U10" i="16" s="1"/>
  <c r="V10" i="16" a="1"/>
  <c r="V10" i="16" s="1"/>
  <c r="Q11" i="16" a="1"/>
  <c r="Q11" i="16" s="1"/>
  <c r="R11" i="16" a="1"/>
  <c r="R11" i="16" s="1"/>
  <c r="S11" i="16" a="1"/>
  <c r="S11" i="16" s="1"/>
  <c r="AA11" i="16" s="1"/>
  <c r="T11" i="16" a="1"/>
  <c r="T11" i="16" s="1"/>
  <c r="U11" i="16" a="1"/>
  <c r="U11" i="16" s="1"/>
  <c r="V11" i="16" a="1"/>
  <c r="V11" i="16" s="1"/>
  <c r="Q12" i="16" a="1"/>
  <c r="Q12" i="16" s="1"/>
  <c r="R12" i="16" a="1"/>
  <c r="R12" i="16" s="1"/>
  <c r="S12" i="16" a="1"/>
  <c r="S12" i="16" s="1"/>
  <c r="AA12" i="16" s="1"/>
  <c r="T12" i="16" a="1"/>
  <c r="T12" i="16" s="1"/>
  <c r="U12" i="16" a="1"/>
  <c r="U12" i="16" s="1"/>
  <c r="V12" i="16" a="1"/>
  <c r="V12" i="16" s="1"/>
  <c r="Q13" i="16" a="1"/>
  <c r="Q13" i="16" s="1"/>
  <c r="R13" i="16" a="1"/>
  <c r="R13" i="16" s="1"/>
  <c r="S13" i="16" a="1"/>
  <c r="S13" i="16" s="1"/>
  <c r="AA13" i="16" s="1"/>
  <c r="T13" i="16" a="1"/>
  <c r="T13" i="16" s="1"/>
  <c r="U13" i="16" a="1"/>
  <c r="U13" i="16" s="1"/>
  <c r="V13" i="16" a="1"/>
  <c r="V13" i="16" s="1"/>
  <c r="Q14" i="16" a="1"/>
  <c r="Q14" i="16" s="1"/>
  <c r="R14" i="16" a="1"/>
  <c r="R14" i="16" s="1"/>
  <c r="S14" i="16" a="1"/>
  <c r="S14" i="16" s="1"/>
  <c r="AA14" i="16" s="1"/>
  <c r="T14" i="16" a="1"/>
  <c r="T14" i="16" s="1"/>
  <c r="U14" i="16" a="1"/>
  <c r="U14" i="16" s="1"/>
  <c r="V14" i="16" a="1"/>
  <c r="V14" i="16" s="1"/>
  <c r="Q15" i="16" a="1"/>
  <c r="Q15" i="16" s="1"/>
  <c r="R15" i="16" a="1"/>
  <c r="R15" i="16" s="1"/>
  <c r="S15" i="16" a="1"/>
  <c r="S15" i="16" s="1"/>
  <c r="AA15" i="16" s="1"/>
  <c r="T15" i="16" a="1"/>
  <c r="T15" i="16" s="1"/>
  <c r="U15" i="16" a="1"/>
  <c r="U15" i="16" s="1"/>
  <c r="V15" i="16" a="1"/>
  <c r="V15" i="16" s="1"/>
  <c r="V8" i="16" a="1"/>
  <c r="V8" i="16" s="1"/>
  <c r="T8" i="16" a="1"/>
  <c r="T8" i="16" s="1"/>
  <c r="S8" i="16" a="1"/>
  <c r="S8" i="16" s="1"/>
  <c r="AA8" i="16" s="1"/>
  <c r="R8" i="16" a="1"/>
  <c r="R8" i="16" s="1"/>
  <c r="Q8" i="16"/>
  <c r="Q8" i="16" a="1"/>
  <c r="X9" i="12" a="1"/>
  <c r="X9" i="12" s="1"/>
  <c r="AC9" i="12" s="1"/>
  <c r="X10" i="12" a="1"/>
  <c r="X10" i="12" s="1"/>
  <c r="AC10" i="12" s="1"/>
  <c r="X11" i="12" a="1"/>
  <c r="X11" i="12" s="1"/>
  <c r="AC11" i="12" s="1"/>
  <c r="X12" i="12" a="1"/>
  <c r="X12" i="12"/>
  <c r="AC12" i="12" s="1"/>
  <c r="X13" i="12" a="1"/>
  <c r="X13" i="12" s="1"/>
  <c r="AC13" i="12" s="1"/>
  <c r="X14" i="12" a="1"/>
  <c r="X14" i="12" s="1"/>
  <c r="AC14" i="12" s="1"/>
  <c r="X15" i="12" a="1"/>
  <c r="X15" i="12" s="1"/>
  <c r="AC15" i="12" s="1"/>
  <c r="X8" i="12" a="1"/>
  <c r="X8" i="12" s="1"/>
  <c r="AC8" i="12" s="1"/>
  <c r="Q9" i="12" a="1"/>
  <c r="Q9" i="12"/>
  <c r="R9" i="12" a="1"/>
  <c r="R9" i="12" s="1"/>
  <c r="S9" i="12" a="1"/>
  <c r="S9" i="12"/>
  <c r="AA9" i="12" s="1"/>
  <c r="T9" i="12" a="1"/>
  <c r="T9" i="12"/>
  <c r="U9" i="12" a="1"/>
  <c r="U9" i="12"/>
  <c r="V9" i="12" a="1"/>
  <c r="V9" i="12" s="1"/>
  <c r="Q10" i="12" a="1"/>
  <c r="Q10" i="12"/>
  <c r="R10" i="12" a="1"/>
  <c r="R10" i="12"/>
  <c r="S10" i="12" a="1"/>
  <c r="S10" i="12" s="1"/>
  <c r="AA10" i="12" s="1"/>
  <c r="T10" i="12" a="1"/>
  <c r="T10" i="12"/>
  <c r="U10" i="12" a="1"/>
  <c r="U10" i="12"/>
  <c r="V10" i="12" a="1"/>
  <c r="V10" i="12"/>
  <c r="Q11" i="12" a="1"/>
  <c r="Q11" i="12"/>
  <c r="R11" i="12" a="1"/>
  <c r="R11" i="12"/>
  <c r="S11" i="12" a="1"/>
  <c r="S11" i="12"/>
  <c r="T11" i="12" a="1"/>
  <c r="T11" i="12" s="1"/>
  <c r="U11" i="12" a="1"/>
  <c r="U11" i="12"/>
  <c r="V11" i="12" a="1"/>
  <c r="V11" i="12" s="1"/>
  <c r="Q12" i="12" a="1"/>
  <c r="Q12" i="12" s="1"/>
  <c r="R12" i="12" a="1"/>
  <c r="R12" i="12"/>
  <c r="S12" i="12" a="1"/>
  <c r="S12" i="12" s="1"/>
  <c r="AA12" i="12" s="1"/>
  <c r="T12" i="12" a="1"/>
  <c r="T12" i="12"/>
  <c r="U12" i="12" a="1"/>
  <c r="U12" i="12" s="1"/>
  <c r="V12" i="12" a="1"/>
  <c r="V12" i="12"/>
  <c r="Q13" i="12" a="1"/>
  <c r="Q13" i="12"/>
  <c r="R13" i="12" a="1"/>
  <c r="R13" i="12" s="1"/>
  <c r="S13" i="12" a="1"/>
  <c r="S13" i="12"/>
  <c r="AA13" i="12" s="1"/>
  <c r="T13" i="12" a="1"/>
  <c r="T13" i="12" s="1"/>
  <c r="U13" i="12" a="1"/>
  <c r="U13" i="12"/>
  <c r="V13" i="12" a="1"/>
  <c r="V13" i="12" s="1"/>
  <c r="Q14" i="12" a="1"/>
  <c r="Q14" i="12" s="1"/>
  <c r="R14" i="12" a="1"/>
  <c r="R14" i="12"/>
  <c r="S14" i="12" a="1"/>
  <c r="S14" i="12" s="1"/>
  <c r="AA14" i="12" s="1"/>
  <c r="T14" i="12" a="1"/>
  <c r="T14" i="12"/>
  <c r="U14" i="12" a="1"/>
  <c r="U14" i="12" s="1"/>
  <c r="V14" i="12" a="1"/>
  <c r="V14" i="12"/>
  <c r="Z15" i="12"/>
  <c r="Q15" i="12" a="1"/>
  <c r="Q15" i="12"/>
  <c r="R15" i="12" a="1"/>
  <c r="R15" i="12" s="1"/>
  <c r="S15" i="12" a="1"/>
  <c r="S15" i="12"/>
  <c r="T15" i="12" a="1"/>
  <c r="T15" i="12" s="1"/>
  <c r="U15" i="12" a="1"/>
  <c r="U15" i="12"/>
  <c r="V15" i="12" a="1"/>
  <c r="V15" i="12" s="1"/>
  <c r="V8" i="12" a="1"/>
  <c r="V8" i="12" s="1"/>
  <c r="U8" i="12"/>
  <c r="U8" i="12" a="1"/>
  <c r="T8" i="12" a="1"/>
  <c r="T8" i="12" s="1"/>
  <c r="S8" i="12"/>
  <c r="S8" i="12" a="1"/>
  <c r="R8" i="12" a="1"/>
  <c r="R8" i="12" s="1"/>
  <c r="Q8" i="12"/>
  <c r="Q8" i="12" a="1"/>
  <c r="X9" i="10" a="1"/>
  <c r="X9" i="10" s="1"/>
  <c r="AC9" i="10" s="1"/>
  <c r="X10" i="10" a="1"/>
  <c r="X10" i="10" s="1"/>
  <c r="AC10" i="10" s="1"/>
  <c r="X11" i="10" a="1"/>
  <c r="X11" i="10"/>
  <c r="AC11" i="10" s="1"/>
  <c r="X12" i="10" a="1"/>
  <c r="X12" i="10" s="1"/>
  <c r="AC12" i="10" s="1"/>
  <c r="X13" i="10" a="1"/>
  <c r="X13" i="10" s="1"/>
  <c r="AC13" i="10" s="1"/>
  <c r="X14" i="10" a="1"/>
  <c r="X14" i="10" s="1"/>
  <c r="AC14" i="10" s="1"/>
  <c r="X15" i="10" a="1"/>
  <c r="X15" i="10"/>
  <c r="X8" i="10" a="1"/>
  <c r="X8" i="10" s="1"/>
  <c r="AC8" i="10" s="1"/>
  <c r="Q9" i="10" a="1"/>
  <c r="Q9" i="10" s="1"/>
  <c r="R9" i="10" a="1"/>
  <c r="R9" i="10" s="1"/>
  <c r="S9" i="10" a="1"/>
  <c r="S9" i="10"/>
  <c r="T9" i="10" a="1"/>
  <c r="T9" i="10" s="1"/>
  <c r="U9" i="10" a="1"/>
  <c r="U9" i="10" s="1"/>
  <c r="V9" i="10" a="1"/>
  <c r="V9" i="10" s="1"/>
  <c r="Q10" i="10" a="1"/>
  <c r="Q10" i="10" s="1"/>
  <c r="R10" i="10" a="1"/>
  <c r="R10" i="10" s="1"/>
  <c r="S10" i="10" a="1"/>
  <c r="S10" i="10" s="1"/>
  <c r="AA10" i="10" s="1"/>
  <c r="T10" i="10" a="1"/>
  <c r="T10" i="10"/>
  <c r="U10" i="10" a="1"/>
  <c r="U10" i="10" s="1"/>
  <c r="V10" i="10" a="1"/>
  <c r="V10" i="10" s="1"/>
  <c r="Q11" i="10" a="1"/>
  <c r="Q11" i="10"/>
  <c r="R11" i="10" a="1"/>
  <c r="R11" i="10" s="1"/>
  <c r="S11" i="10" a="1"/>
  <c r="S11" i="10" s="1"/>
  <c r="AA11" i="10" s="1"/>
  <c r="T11" i="10" a="1"/>
  <c r="T11" i="10" s="1"/>
  <c r="U11" i="10" a="1"/>
  <c r="U11" i="10"/>
  <c r="V11" i="10" a="1"/>
  <c r="V11" i="10" s="1"/>
  <c r="Q12" i="10" a="1"/>
  <c r="Q12" i="10" s="1"/>
  <c r="R12" i="10" a="1"/>
  <c r="R12" i="10"/>
  <c r="S12" i="10" a="1"/>
  <c r="S12" i="10" s="1"/>
  <c r="AA12" i="10" s="1"/>
  <c r="T12" i="10" a="1"/>
  <c r="T12" i="10" s="1"/>
  <c r="U12" i="10" a="1"/>
  <c r="U12" i="10" s="1"/>
  <c r="V12" i="10" a="1"/>
  <c r="V12" i="10"/>
  <c r="Q13" i="10" a="1"/>
  <c r="Q13" i="10" s="1"/>
  <c r="R13" i="10" a="1"/>
  <c r="R13" i="10" s="1"/>
  <c r="S13" i="10" a="1"/>
  <c r="S13" i="10"/>
  <c r="AA13" i="10" s="1"/>
  <c r="T13" i="10" a="1"/>
  <c r="T13" i="10" s="1"/>
  <c r="U13" i="10" a="1"/>
  <c r="U13" i="10" s="1"/>
  <c r="V13" i="10" a="1"/>
  <c r="V13" i="10" s="1"/>
  <c r="Q14" i="10" a="1"/>
  <c r="Q14" i="10" s="1"/>
  <c r="R14" i="10" a="1"/>
  <c r="R14" i="10" s="1"/>
  <c r="S14" i="10" a="1"/>
  <c r="S14" i="10" s="1"/>
  <c r="AA14" i="10" s="1"/>
  <c r="T14" i="10" a="1"/>
  <c r="T14" i="10"/>
  <c r="U14" i="10" a="1"/>
  <c r="U14" i="10" s="1"/>
  <c r="V14" i="10" a="1"/>
  <c r="V14" i="10" s="1"/>
  <c r="Q15" i="10" a="1"/>
  <c r="Q15" i="10"/>
  <c r="R15" i="10" a="1"/>
  <c r="R15" i="10" s="1"/>
  <c r="S15" i="10" a="1"/>
  <c r="S15" i="10" s="1"/>
  <c r="AA15" i="10" s="1"/>
  <c r="T15" i="10" a="1"/>
  <c r="T15" i="10" s="1"/>
  <c r="U15" i="10" a="1"/>
  <c r="U15" i="10"/>
  <c r="V15" i="10" a="1"/>
  <c r="V15" i="10" s="1"/>
  <c r="V8" i="10" a="1"/>
  <c r="V8" i="10" s="1"/>
  <c r="T8" i="10" a="1"/>
  <c r="T8" i="10" s="1"/>
  <c r="S8" i="10" a="1"/>
  <c r="S8" i="10" s="1"/>
  <c r="AA8" i="10" s="1"/>
  <c r="R8" i="10" a="1"/>
  <c r="R8" i="10" s="1"/>
  <c r="Q8" i="10" a="1"/>
  <c r="Q8" i="10" s="1"/>
  <c r="Z8" i="10"/>
  <c r="X9" i="13" a="1"/>
  <c r="X9" i="13" s="1"/>
  <c r="AC9" i="13" s="1"/>
  <c r="X10" i="13" a="1"/>
  <c r="X10" i="13"/>
  <c r="X11" i="13" a="1"/>
  <c r="X11" i="13" s="1"/>
  <c r="AC11" i="13" s="1"/>
  <c r="X12" i="13" a="1"/>
  <c r="X12" i="13"/>
  <c r="AC12" i="13" s="1"/>
  <c r="X13" i="13" a="1"/>
  <c r="X13" i="13" s="1"/>
  <c r="AC13" i="13" s="1"/>
  <c r="X14" i="13" a="1"/>
  <c r="X14" i="13"/>
  <c r="AC15" i="13"/>
  <c r="X8" i="13" a="1"/>
  <c r="X8" i="13" s="1"/>
  <c r="AC8" i="13" s="1"/>
  <c r="V9" i="13" a="1"/>
  <c r="V9" i="13" s="1"/>
  <c r="V10" i="13" a="1"/>
  <c r="V10" i="13" s="1"/>
  <c r="V11" i="13" a="1"/>
  <c r="V11" i="13"/>
  <c r="V12" i="13" a="1"/>
  <c r="V12" i="13"/>
  <c r="V13" i="13" a="1"/>
  <c r="V13" i="13" s="1"/>
  <c r="V14" i="13" a="1"/>
  <c r="V14" i="13" s="1"/>
  <c r="V15" i="13" a="1"/>
  <c r="V15" i="13"/>
  <c r="U9" i="13" a="1"/>
  <c r="U9" i="13" s="1"/>
  <c r="U10" i="13" a="1"/>
  <c r="U10" i="13" s="1"/>
  <c r="U11" i="13" a="1"/>
  <c r="U11" i="13"/>
  <c r="U12" i="13" a="1"/>
  <c r="U12" i="13" s="1"/>
  <c r="U13" i="13" a="1"/>
  <c r="U13" i="13" s="1"/>
  <c r="U14" i="13" a="1"/>
  <c r="U14" i="13" s="1"/>
  <c r="U15" i="13" a="1"/>
  <c r="U15" i="13"/>
  <c r="T9" i="13" a="1"/>
  <c r="T9" i="13" s="1"/>
  <c r="T10" i="13" a="1"/>
  <c r="T10" i="13" s="1"/>
  <c r="T11" i="13" a="1"/>
  <c r="T11" i="13" s="1"/>
  <c r="T12" i="13" a="1"/>
  <c r="T12" i="13"/>
  <c r="T13" i="13" a="1"/>
  <c r="T13" i="13" s="1"/>
  <c r="T14" i="13" a="1"/>
  <c r="T14" i="13" s="1"/>
  <c r="T15" i="13" a="1"/>
  <c r="T15" i="13" s="1"/>
  <c r="S9" i="13" a="1"/>
  <c r="S9" i="13" s="1"/>
  <c r="AA9" i="13" s="1"/>
  <c r="S10" i="13" a="1"/>
  <c r="S10" i="13"/>
  <c r="S11" i="13" a="1"/>
  <c r="S11" i="13" s="1"/>
  <c r="AA11" i="13" s="1"/>
  <c r="S12" i="13" a="1"/>
  <c r="S12" i="13"/>
  <c r="AA12" i="13" s="1"/>
  <c r="S13" i="13" a="1"/>
  <c r="S13" i="13" s="1"/>
  <c r="AA13" i="13" s="1"/>
  <c r="S14" i="13" a="1"/>
  <c r="S14" i="13"/>
  <c r="AA14" i="13" s="1"/>
  <c r="S15" i="13" a="1"/>
  <c r="S15" i="13" s="1"/>
  <c r="AA15" i="13" s="1"/>
  <c r="R9" i="13" a="1"/>
  <c r="R9" i="13" s="1"/>
  <c r="R10" i="13" a="1"/>
  <c r="R10" i="13" s="1"/>
  <c r="R11" i="13" a="1"/>
  <c r="R11" i="13"/>
  <c r="R12" i="13" a="1"/>
  <c r="R12" i="13" s="1"/>
  <c r="R13" i="13" a="1"/>
  <c r="R13" i="13" s="1"/>
  <c r="R14" i="13" a="1"/>
  <c r="R14" i="13" s="1"/>
  <c r="R15" i="13" a="1"/>
  <c r="R15" i="13"/>
  <c r="Q9" i="13" a="1"/>
  <c r="Q9" i="13" s="1"/>
  <c r="Q10" i="13" a="1"/>
  <c r="Q10" i="13" s="1"/>
  <c r="Q11" i="13" a="1"/>
  <c r="Q11" i="13" s="1"/>
  <c r="Q12" i="13" a="1"/>
  <c r="Q12" i="13"/>
  <c r="Q13" i="13" a="1"/>
  <c r="Q13" i="13" s="1"/>
  <c r="Q14" i="13" a="1"/>
  <c r="Q14" i="13" s="1"/>
  <c r="Q15" i="13" a="1"/>
  <c r="Q15" i="13" s="1"/>
  <c r="V8" i="13" a="1"/>
  <c r="V8" i="13" s="1"/>
  <c r="U8" i="13" a="1"/>
  <c r="U8" i="13" s="1"/>
  <c r="T8" i="13" a="1"/>
  <c r="T8" i="13" s="1"/>
  <c r="S8" i="13"/>
  <c r="AA8" i="13" s="1"/>
  <c r="S8" i="13" a="1"/>
  <c r="R8" i="13" a="1"/>
  <c r="R8" i="13" s="1"/>
  <c r="Q8" i="13" a="1"/>
  <c r="Q8" i="13" s="1"/>
  <c r="X9" i="11" a="1"/>
  <c r="X9" i="11" s="1"/>
  <c r="AC9" i="11" s="1"/>
  <c r="X10" i="11" a="1"/>
  <c r="X10" i="11"/>
  <c r="X11" i="11" a="1"/>
  <c r="X11" i="11" s="1"/>
  <c r="AC11" i="11" s="1"/>
  <c r="X12" i="11" a="1"/>
  <c r="X12" i="11"/>
  <c r="AC12" i="11" s="1"/>
  <c r="X13" i="11" a="1"/>
  <c r="X13" i="11" s="1"/>
  <c r="AC13" i="11" s="1"/>
  <c r="X14" i="11" a="1"/>
  <c r="X14" i="11"/>
  <c r="X15" i="11" a="1"/>
  <c r="X15" i="11" s="1"/>
  <c r="AC15" i="11" s="1"/>
  <c r="X8" i="11" a="1"/>
  <c r="X8" i="11" s="1"/>
  <c r="AC8" i="11" s="1"/>
  <c r="V9" i="11" a="1"/>
  <c r="V9" i="11" s="1"/>
  <c r="V10" i="11" a="1"/>
  <c r="V10" i="11" s="1"/>
  <c r="V11" i="11" a="1"/>
  <c r="V11" i="11"/>
  <c r="V12" i="11" a="1"/>
  <c r="V12" i="11" s="1"/>
  <c r="V13" i="11" a="1"/>
  <c r="V13" i="11" s="1"/>
  <c r="V14" i="11" a="1"/>
  <c r="V14" i="11" s="1"/>
  <c r="V15" i="11" a="1"/>
  <c r="V15" i="11"/>
  <c r="V8" i="11"/>
  <c r="V8" i="11" a="1"/>
  <c r="T9" i="11" a="1"/>
  <c r="T9" i="11" s="1"/>
  <c r="T10" i="11" a="1"/>
  <c r="T10" i="11" s="1"/>
  <c r="T11" i="11" a="1"/>
  <c r="T11" i="11" s="1"/>
  <c r="T12" i="11" a="1"/>
  <c r="T12" i="11"/>
  <c r="T13" i="11" a="1"/>
  <c r="T13" i="11" s="1"/>
  <c r="T14" i="11" a="1"/>
  <c r="T14" i="11" s="1"/>
  <c r="T15" i="11" a="1"/>
  <c r="T15" i="11" s="1"/>
  <c r="S9" i="11" a="1"/>
  <c r="S9" i="11" s="1"/>
  <c r="AA9" i="11" s="1"/>
  <c r="S10" i="11" a="1"/>
  <c r="S10" i="11"/>
  <c r="S11" i="11" a="1"/>
  <c r="S11" i="11" s="1"/>
  <c r="AA11" i="11" s="1"/>
  <c r="S12" i="11" a="1"/>
  <c r="S12" i="11"/>
  <c r="AA12" i="11" s="1"/>
  <c r="S13" i="11" a="1"/>
  <c r="S13" i="11" s="1"/>
  <c r="AA13" i="11" s="1"/>
  <c r="S14" i="11" a="1"/>
  <c r="S14" i="11" s="1"/>
  <c r="AA14" i="11" s="1"/>
  <c r="S15" i="11" a="1"/>
  <c r="S15" i="11" s="1"/>
  <c r="AA15" i="11" s="1"/>
  <c r="R9" i="11" a="1"/>
  <c r="R9" i="11" s="1"/>
  <c r="R10" i="11" a="1"/>
  <c r="R10" i="11" s="1"/>
  <c r="R11" i="11" a="1"/>
  <c r="R11" i="11"/>
  <c r="R12" i="11" a="1"/>
  <c r="R12" i="11" s="1"/>
  <c r="R13" i="11" a="1"/>
  <c r="R13" i="11" s="1"/>
  <c r="R14" i="11" a="1"/>
  <c r="R14" i="11" s="1"/>
  <c r="R15" i="11" a="1"/>
  <c r="R15" i="11"/>
  <c r="Q9" i="11" a="1"/>
  <c r="Q9" i="11" s="1"/>
  <c r="Q10" i="11" a="1"/>
  <c r="Q10" i="11"/>
  <c r="Q11" i="11" a="1"/>
  <c r="Q11" i="11"/>
  <c r="Q12" i="11" a="1"/>
  <c r="Q12" i="11" s="1"/>
  <c r="Q13" i="11" a="1"/>
  <c r="Q13" i="11" s="1"/>
  <c r="Q14" i="11" a="1"/>
  <c r="Q14" i="11" s="1"/>
  <c r="Q15" i="11" a="1"/>
  <c r="Q15" i="11"/>
  <c r="T8" i="11" a="1"/>
  <c r="T8" i="11" s="1"/>
  <c r="S8" i="11" a="1"/>
  <c r="S8" i="11" s="1"/>
  <c r="AA8" i="11" s="1"/>
  <c r="R8" i="11" a="1"/>
  <c r="R8" i="11" s="1"/>
  <c r="Q8" i="11"/>
  <c r="Q8" i="11" a="1"/>
  <c r="X8" i="9" a="1"/>
  <c r="X8" i="9" s="1"/>
  <c r="AC8" i="9" s="1"/>
  <c r="W8" i="9" a="1"/>
  <c r="W8" i="9" s="1"/>
  <c r="V8" i="9" a="1"/>
  <c r="V8" i="9"/>
  <c r="U9" i="9" a="1"/>
  <c r="U9" i="9" s="1"/>
  <c r="U10" i="9" a="1"/>
  <c r="U10" i="9" s="1"/>
  <c r="U11" i="9" a="1"/>
  <c r="U11" i="9" s="1"/>
  <c r="U12" i="9" a="1"/>
  <c r="U12" i="9"/>
  <c r="U13" i="9" a="1"/>
  <c r="U13" i="9" s="1"/>
  <c r="U14" i="9" a="1"/>
  <c r="U14" i="9" s="1"/>
  <c r="U15" i="9" a="1"/>
  <c r="U15" i="9" s="1"/>
  <c r="U8" i="9" a="1"/>
  <c r="U8" i="9" s="1"/>
  <c r="T9" i="9" a="1"/>
  <c r="T9" i="9" s="1"/>
  <c r="T10" i="9" a="1"/>
  <c r="T10" i="9" s="1"/>
  <c r="T11" i="9" a="1"/>
  <c r="T11" i="9"/>
  <c r="T12" i="9" a="1"/>
  <c r="T12" i="9" s="1"/>
  <c r="T13" i="9" a="1"/>
  <c r="T13" i="9" s="1"/>
  <c r="T14" i="9" a="1"/>
  <c r="T14" i="9" s="1"/>
  <c r="T15" i="9" a="1"/>
  <c r="T15" i="9"/>
  <c r="T8" i="9" a="1"/>
  <c r="T8" i="9" s="1"/>
  <c r="S9" i="9" a="1"/>
  <c r="S9" i="9" s="1"/>
  <c r="AA9" i="9" s="1"/>
  <c r="S10" i="9" a="1"/>
  <c r="S10" i="9" s="1"/>
  <c r="AA10" i="9" s="1"/>
  <c r="S11" i="9" a="1"/>
  <c r="S11" i="9" s="1"/>
  <c r="AA11" i="9" s="1"/>
  <c r="S12" i="9" a="1"/>
  <c r="S12" i="9"/>
  <c r="AA12" i="9" s="1"/>
  <c r="S13" i="9" a="1"/>
  <c r="S13" i="9" s="1"/>
  <c r="AA13" i="9" s="1"/>
  <c r="S14" i="9" a="1"/>
  <c r="S14" i="9" s="1"/>
  <c r="AA14" i="9" s="1"/>
  <c r="S15" i="9" a="1"/>
  <c r="S15" i="9" s="1"/>
  <c r="AA15" i="9" s="1"/>
  <c r="R9" i="9" a="1"/>
  <c r="R9" i="9" s="1"/>
  <c r="R10" i="9" a="1"/>
  <c r="R10" i="9" s="1"/>
  <c r="R11" i="9" a="1"/>
  <c r="R11" i="9"/>
  <c r="R12" i="9" a="1"/>
  <c r="R12" i="9" s="1"/>
  <c r="R13" i="9" a="1"/>
  <c r="R13" i="9" s="1"/>
  <c r="R14" i="9" a="1"/>
  <c r="R14" i="9" s="1"/>
  <c r="R15" i="9" a="1"/>
  <c r="R15" i="9"/>
  <c r="Q9" i="9" a="1"/>
  <c r="Q9" i="9" s="1"/>
  <c r="Q10" i="9" a="1"/>
  <c r="Q10" i="9" s="1"/>
  <c r="Q11" i="9" a="1"/>
  <c r="Q11" i="9" s="1"/>
  <c r="Q12" i="9" a="1"/>
  <c r="Q12" i="9"/>
  <c r="Q13" i="9" a="1"/>
  <c r="Q13" i="9" s="1"/>
  <c r="Q14" i="9" a="1"/>
  <c r="Q14" i="9" s="1"/>
  <c r="Q15" i="9" a="1"/>
  <c r="Q15" i="9" s="1"/>
  <c r="S8" i="9" a="1"/>
  <c r="S8" i="9" s="1"/>
  <c r="AA8" i="9" s="1"/>
  <c r="R8" i="9" a="1"/>
  <c r="R8" i="9" s="1"/>
  <c r="Q8" i="9" a="1"/>
  <c r="Q8" i="9" s="1"/>
  <c r="X9" i="4" a="1"/>
  <c r="X9" i="4" s="1"/>
  <c r="AC9" i="4" s="1"/>
  <c r="X10" i="4" a="1"/>
  <c r="X10" i="4"/>
  <c r="AC10" i="4" s="1"/>
  <c r="X11" i="4" a="1"/>
  <c r="X11" i="4" s="1"/>
  <c r="AC11" i="4" s="1"/>
  <c r="X12" i="4" a="1"/>
  <c r="X12" i="4"/>
  <c r="AC12" i="4" s="1"/>
  <c r="X13" i="4" a="1"/>
  <c r="X13" i="4" s="1"/>
  <c r="AC13" i="4" s="1"/>
  <c r="X14" i="4" a="1"/>
  <c r="X14" i="4"/>
  <c r="X15" i="4" a="1"/>
  <c r="X15" i="4" s="1"/>
  <c r="AC15" i="4" s="1"/>
  <c r="X8" i="4" a="1"/>
  <c r="X8" i="4" s="1"/>
  <c r="AC8" i="4" s="1"/>
  <c r="V9" i="4" a="1"/>
  <c r="V9" i="4" s="1"/>
  <c r="V10" i="4" a="1"/>
  <c r="V10" i="4"/>
  <c r="V11" i="4" a="1"/>
  <c r="V11" i="4"/>
  <c r="V12" i="4" a="1"/>
  <c r="V12" i="4" s="1"/>
  <c r="V13" i="4" a="1"/>
  <c r="V13" i="4" s="1"/>
  <c r="V14" i="4" a="1"/>
  <c r="V14" i="4"/>
  <c r="V15" i="4" a="1"/>
  <c r="V15" i="4"/>
  <c r="V8" i="4" a="1"/>
  <c r="V8" i="4" s="1"/>
  <c r="T8" i="4" a="1"/>
  <c r="T8" i="4" s="1"/>
  <c r="T9" i="4" a="1"/>
  <c r="T9" i="4" s="1"/>
  <c r="T10" i="4" a="1"/>
  <c r="T10" i="4" s="1"/>
  <c r="T11" i="4" a="1"/>
  <c r="T11" i="4" s="1"/>
  <c r="T12" i="4" a="1"/>
  <c r="T12" i="4"/>
  <c r="T13" i="4" a="1"/>
  <c r="T13" i="4" s="1"/>
  <c r="T14" i="4" a="1"/>
  <c r="T14" i="4" s="1"/>
  <c r="T15" i="4" a="1"/>
  <c r="T15" i="4" s="1"/>
  <c r="R9" i="4" a="1"/>
  <c r="R9" i="4" s="1"/>
  <c r="R10" i="4" a="1"/>
  <c r="R10" i="4" s="1"/>
  <c r="R11" i="4" a="1"/>
  <c r="R11" i="4"/>
  <c r="R12" i="4" a="1"/>
  <c r="R12" i="4" s="1"/>
  <c r="R13" i="4" a="1"/>
  <c r="R13" i="4" s="1"/>
  <c r="R14" i="4" a="1"/>
  <c r="R14" i="4" s="1"/>
  <c r="R15" i="4" a="1"/>
  <c r="R15" i="4"/>
  <c r="R8" i="4" a="1"/>
  <c r="R8" i="4" s="1"/>
  <c r="Q9" i="4" a="1"/>
  <c r="Q9" i="4" s="1"/>
  <c r="Q10" i="4" a="1"/>
  <c r="Q10" i="4" s="1"/>
  <c r="Q11" i="4" a="1"/>
  <c r="Q11" i="4" s="1"/>
  <c r="Q12" i="4" a="1"/>
  <c r="Q12" i="4"/>
  <c r="Q13" i="4" a="1"/>
  <c r="Q13" i="4" s="1"/>
  <c r="Q14" i="4" a="1"/>
  <c r="Q14" i="4" s="1"/>
  <c r="Q15" i="4" a="1"/>
  <c r="Q15" i="4" s="1"/>
  <c r="Q8" i="4" a="1"/>
  <c r="Q8" i="4" s="1"/>
  <c r="V15" i="19" a="1"/>
  <c r="V15" i="19" s="1"/>
  <c r="V14" i="19" a="1"/>
  <c r="V14" i="19" s="1"/>
  <c r="V13" i="19" a="1"/>
  <c r="V13" i="19" s="1"/>
  <c r="V12" i="19" a="1"/>
  <c r="V12" i="19" s="1"/>
  <c r="V11" i="19" a="1"/>
  <c r="V11" i="19" s="1"/>
  <c r="V10" i="19" a="1"/>
  <c r="V10" i="19" s="1"/>
  <c r="V9" i="19" a="1"/>
  <c r="V9" i="19" s="1"/>
  <c r="V8" i="19" a="1"/>
  <c r="V8" i="19" s="1"/>
  <c r="X9" i="9" a="1"/>
  <c r="X9" i="9"/>
  <c r="X10" i="9" a="1"/>
  <c r="X10" i="9"/>
  <c r="X11" i="9" a="1"/>
  <c r="X11" i="9"/>
  <c r="X12" i="9" a="1"/>
  <c r="X12" i="9"/>
  <c r="X13" i="9" a="1"/>
  <c r="X13" i="9"/>
  <c r="X14" i="9" a="1"/>
  <c r="X14" i="9"/>
  <c r="X15" i="9" a="1"/>
  <c r="X15" i="9"/>
  <c r="W9" i="9" a="1"/>
  <c r="W9" i="9"/>
  <c r="W10" i="9" a="1"/>
  <c r="W10" i="9"/>
  <c r="W11" i="9" a="1"/>
  <c r="W11" i="9"/>
  <c r="W12" i="9" a="1"/>
  <c r="W12" i="9"/>
  <c r="W13" i="9" a="1"/>
  <c r="W13" i="9"/>
  <c r="W14" i="9" a="1"/>
  <c r="W14" i="9"/>
  <c r="W15" i="9" a="1"/>
  <c r="W15" i="9"/>
  <c r="V9" i="9" a="1"/>
  <c r="V9" i="9"/>
  <c r="V10" i="9" a="1"/>
  <c r="V10" i="9"/>
  <c r="V11" i="9" a="1"/>
  <c r="V11" i="9"/>
  <c r="V12" i="9" a="1"/>
  <c r="V12" i="9"/>
  <c r="V13" i="9" a="1"/>
  <c r="V13" i="9"/>
  <c r="V14" i="9" a="1"/>
  <c r="V14" i="9"/>
  <c r="V15" i="9" a="1"/>
  <c r="V15" i="9"/>
  <c r="AC14" i="4"/>
  <c r="AC15" i="9"/>
  <c r="AC14" i="9"/>
  <c r="AC13" i="9"/>
  <c r="AC12" i="9"/>
  <c r="AC11" i="9"/>
  <c r="AC10" i="9"/>
  <c r="AC9" i="9"/>
  <c r="AC14" i="11"/>
  <c r="AC10" i="11"/>
  <c r="AA10" i="11"/>
  <c r="AC14" i="13"/>
  <c r="AC10" i="13"/>
  <c r="S9" i="4" a="1"/>
  <c r="S9" i="4"/>
  <c r="AA9" i="4" s="1"/>
  <c r="S10" i="4" a="1"/>
  <c r="S10" i="4"/>
  <c r="AA10" i="4" s="1"/>
  <c r="S11" i="4" a="1"/>
  <c r="S11" i="4"/>
  <c r="AA11" i="4" s="1"/>
  <c r="S12" i="4" a="1"/>
  <c r="S12" i="4"/>
  <c r="AA12" i="4" s="1"/>
  <c r="S13" i="4" a="1"/>
  <c r="S13" i="4"/>
  <c r="AA13" i="4" s="1"/>
  <c r="S14" i="4" a="1"/>
  <c r="S14" i="4"/>
  <c r="AA14" i="4" s="1"/>
  <c r="S15" i="4" a="1"/>
  <c r="S15" i="4"/>
  <c r="AA15" i="4" s="1"/>
  <c r="AA10" i="13"/>
  <c r="S8" i="4" a="1"/>
  <c r="S8" i="4" s="1"/>
  <c r="AA8" i="4" s="1"/>
  <c r="AC15" i="10"/>
  <c r="AA9" i="10"/>
  <c r="X9" i="16" a="1"/>
  <c r="X9" i="16" s="1"/>
  <c r="AC9" i="16" s="1"/>
  <c r="X10" i="16" a="1"/>
  <c r="X10" i="16"/>
  <c r="AC10" i="16" s="1"/>
  <c r="X11" i="16" a="1"/>
  <c r="X11" i="16"/>
  <c r="X12" i="16" a="1"/>
  <c r="X12" i="16"/>
  <c r="X13" i="16" a="1"/>
  <c r="X13" i="16"/>
  <c r="X14" i="16" a="1"/>
  <c r="X14" i="16"/>
  <c r="X15" i="16" a="1"/>
  <c r="X15" i="16"/>
  <c r="AC11" i="17"/>
  <c r="AA8" i="17"/>
  <c r="AC15" i="16"/>
  <c r="AC14" i="16"/>
  <c r="AC13" i="16"/>
  <c r="AC12" i="16"/>
  <c r="AC11" i="16"/>
  <c r="AA11" i="12"/>
  <c r="AA15" i="12"/>
  <c r="AA8" i="12"/>
  <c r="AB13" i="17" l="1"/>
  <c r="AB14" i="17"/>
  <c r="AB10" i="17"/>
  <c r="AB15" i="17"/>
  <c r="AB11" i="17"/>
  <c r="AB9" i="17"/>
  <c r="AB12" i="17"/>
  <c r="AB8" i="17"/>
  <c r="AB8" i="16"/>
  <c r="AB11" i="20"/>
  <c r="AB15" i="20"/>
  <c r="AB12" i="20"/>
  <c r="AB13" i="20"/>
  <c r="AB9" i="20"/>
  <c r="AB14" i="20"/>
  <c r="AB10" i="20"/>
  <c r="Z14" i="20"/>
  <c r="Z13" i="20"/>
  <c r="Z12" i="20"/>
  <c r="Z15" i="20"/>
  <c r="AE15" i="20" s="1"/>
  <c r="AG15" i="20" s="1" a="1"/>
  <c r="AG15" i="20" s="1"/>
  <c r="Z11" i="20"/>
  <c r="AE11" i="20" s="1"/>
  <c r="AG11" i="20" s="1" a="1"/>
  <c r="AG11" i="20" s="1"/>
  <c r="Z10" i="20"/>
  <c r="Z9" i="20"/>
  <c r="AE9" i="20" s="1"/>
  <c r="AG9" i="20" s="1" a="1"/>
  <c r="AG9" i="20" s="1"/>
  <c r="AB8" i="20"/>
  <c r="Z8" i="20"/>
  <c r="AB14" i="19"/>
  <c r="AB10" i="19"/>
  <c r="AB9" i="19"/>
  <c r="AB8" i="19"/>
  <c r="AE8" i="19" s="1"/>
  <c r="AG8" i="19" s="1" a="1"/>
  <c r="AG8" i="19" s="1"/>
  <c r="AB13" i="19"/>
  <c r="AB11" i="19"/>
  <c r="AB12" i="19"/>
  <c r="Z11" i="19"/>
  <c r="AB15" i="19"/>
  <c r="Z15" i="19"/>
  <c r="Z10" i="19"/>
  <c r="AE10" i="19" s="1"/>
  <c r="AG10" i="19" s="1" a="1"/>
  <c r="AG10" i="19" s="1"/>
  <c r="Z9" i="19"/>
  <c r="Z14" i="19"/>
  <c r="AE14" i="19" s="1"/>
  <c r="AG14" i="19" s="1" a="1"/>
  <c r="AG14" i="19" s="1"/>
  <c r="Z13" i="19"/>
  <c r="AE13" i="19" s="1"/>
  <c r="AG13" i="19" s="1" a="1"/>
  <c r="AG13" i="19" s="1"/>
  <c r="Z12" i="19"/>
  <c r="Z9" i="12"/>
  <c r="Z12" i="12"/>
  <c r="Z15" i="17"/>
  <c r="Z14" i="17"/>
  <c r="AE14" i="17" s="1"/>
  <c r="AG14" i="17" s="1" a="1"/>
  <c r="AG14" i="17" s="1"/>
  <c r="Z13" i="17"/>
  <c r="AE13" i="17" s="1"/>
  <c r="AG13" i="17" s="1" a="1"/>
  <c r="AG13" i="17" s="1"/>
  <c r="Z12" i="17"/>
  <c r="Z11" i="17"/>
  <c r="AE11" i="17" s="1"/>
  <c r="AG11" i="17" s="1" a="1"/>
  <c r="AG11" i="17" s="1"/>
  <c r="Z10" i="17"/>
  <c r="AE10" i="17" s="1"/>
  <c r="AG10" i="17" s="1" a="1"/>
  <c r="AG10" i="17" s="1"/>
  <c r="Z9" i="17"/>
  <c r="Z8" i="17"/>
  <c r="AB15" i="16"/>
  <c r="AB14" i="16"/>
  <c r="AB13" i="16"/>
  <c r="AB12" i="16"/>
  <c r="AB11" i="16"/>
  <c r="AB10" i="16"/>
  <c r="Z15" i="16"/>
  <c r="Z14" i="16"/>
  <c r="Z13" i="16"/>
  <c r="Z12" i="16"/>
  <c r="Z11" i="16"/>
  <c r="Z8" i="16"/>
  <c r="AE8" i="16" s="1"/>
  <c r="AG8" i="16" s="1" a="1"/>
  <c r="AG8" i="16" s="1"/>
  <c r="AB9" i="12"/>
  <c r="AE9" i="12" s="1"/>
  <c r="AG9" i="12" s="1" a="1"/>
  <c r="AG9" i="12" s="1"/>
  <c r="Z13" i="12"/>
  <c r="Z14" i="12"/>
  <c r="Z8" i="12"/>
  <c r="AE14" i="10"/>
  <c r="AG14" i="10" s="1" a="1"/>
  <c r="AG14" i="10" s="1"/>
  <c r="AB13" i="10"/>
  <c r="AB12" i="10"/>
  <c r="AB14" i="10"/>
  <c r="AB11" i="10"/>
  <c r="AB10" i="10"/>
  <c r="AB9" i="10"/>
  <c r="AE9" i="10" s="1"/>
  <c r="AG9" i="10" s="1" a="1"/>
  <c r="AG9" i="10" s="1"/>
  <c r="Z13" i="10"/>
  <c r="AE13" i="10" s="1"/>
  <c r="AG13" i="10" s="1" a="1"/>
  <c r="AG13" i="10" s="1"/>
  <c r="AE12" i="10"/>
  <c r="AG12" i="10" s="1" a="1"/>
  <c r="AG12" i="10" s="1"/>
  <c r="AB15" i="10"/>
  <c r="AE15" i="10" s="1"/>
  <c r="AG15" i="10" s="1" a="1"/>
  <c r="AG15" i="10" s="1"/>
  <c r="Z11" i="10"/>
  <c r="AB8" i="10"/>
  <c r="AE8" i="10" s="1"/>
  <c r="AG8" i="10" s="1" a="1"/>
  <c r="AG8" i="10" s="1"/>
  <c r="AB15" i="13"/>
  <c r="AB9" i="13"/>
  <c r="AB10" i="13"/>
  <c r="AB14" i="13"/>
  <c r="AB13" i="13"/>
  <c r="AB12" i="13"/>
  <c r="AB11" i="13"/>
  <c r="Z15" i="13"/>
  <c r="Z9" i="13"/>
  <c r="Z14" i="13"/>
  <c r="Z13" i="13"/>
  <c r="Z12" i="13"/>
  <c r="Z11" i="13"/>
  <c r="Z8" i="13"/>
  <c r="AB8" i="13"/>
  <c r="AB8" i="11"/>
  <c r="AE8" i="11" s="1"/>
  <c r="AG8" i="11" s="1" a="1"/>
  <c r="AG8" i="11" s="1"/>
  <c r="AB13" i="11"/>
  <c r="AB12" i="11"/>
  <c r="AB11" i="11"/>
  <c r="AB10" i="11"/>
  <c r="AB9" i="11"/>
  <c r="AB15" i="11"/>
  <c r="AB14" i="11"/>
  <c r="Z15" i="11"/>
  <c r="Z12" i="11"/>
  <c r="Z10" i="11"/>
  <c r="Z9" i="11"/>
  <c r="Z14" i="11"/>
  <c r="Z13" i="11"/>
  <c r="Z11" i="11"/>
  <c r="AB14" i="9"/>
  <c r="AB13" i="9"/>
  <c r="AB12" i="9"/>
  <c r="AB9" i="9"/>
  <c r="AB11" i="9"/>
  <c r="AB15" i="9"/>
  <c r="AB10" i="9"/>
  <c r="AB8" i="9"/>
  <c r="Z10" i="9"/>
  <c r="AE10" i="9" s="1"/>
  <c r="AG10" i="9" s="1" a="1"/>
  <c r="AG10" i="9" s="1"/>
  <c r="Z15" i="9"/>
  <c r="Z14" i="9"/>
  <c r="Z13" i="9"/>
  <c r="AE13" i="9" s="1"/>
  <c r="AG13" i="9" s="1" a="1"/>
  <c r="AG13" i="9" s="1"/>
  <c r="Z9" i="9"/>
  <c r="AE9" i="9" s="1"/>
  <c r="AG9" i="9" s="1" a="1"/>
  <c r="AG9" i="9" s="1"/>
  <c r="Z12" i="9"/>
  <c r="Z11" i="9"/>
  <c r="Z8" i="9"/>
  <c r="AB8" i="4"/>
  <c r="Z8" i="4"/>
  <c r="Z10" i="13"/>
  <c r="AB9" i="16"/>
  <c r="Z10" i="16"/>
  <c r="Z9" i="16"/>
  <c r="AB15" i="4"/>
  <c r="AB14" i="4"/>
  <c r="AB13" i="4"/>
  <c r="AB12" i="4"/>
  <c r="AB11" i="4"/>
  <c r="AB10" i="4"/>
  <c r="AB9" i="4"/>
  <c r="Z15" i="4"/>
  <c r="Z14" i="4"/>
  <c r="Z13" i="4"/>
  <c r="Z12" i="4"/>
  <c r="Z11" i="4"/>
  <c r="Z10" i="4"/>
  <c r="Z9" i="4"/>
  <c r="Z10" i="10"/>
  <c r="AE10" i="10" s="1"/>
  <c r="AG10" i="10" s="1" a="1"/>
  <c r="AG10" i="10" s="1"/>
  <c r="AB10" i="12"/>
  <c r="AE10" i="12" s="1"/>
  <c r="AG10" i="12" s="1" a="1"/>
  <c r="AG10" i="12" s="1"/>
  <c r="AB15" i="12"/>
  <c r="AE15" i="12" s="1"/>
  <c r="AG15" i="12" s="1" a="1"/>
  <c r="AG15" i="12" s="1"/>
  <c r="AB14" i="12"/>
  <c r="AB13" i="12"/>
  <c r="AB12" i="12"/>
  <c r="AB11" i="12"/>
  <c r="AE11" i="12" s="1"/>
  <c r="AG11" i="12" s="1" a="1"/>
  <c r="AG11" i="12" s="1"/>
  <c r="AB8" i="12"/>
  <c r="AE11" i="16" l="1"/>
  <c r="AG11" i="16" s="1" a="1"/>
  <c r="AG11" i="16" s="1"/>
  <c r="AE10" i="16"/>
  <c r="AG10" i="16" s="1" a="1"/>
  <c r="AG10" i="16" s="1"/>
  <c r="AE12" i="17"/>
  <c r="AG12" i="17" s="1" a="1"/>
  <c r="AG12" i="17" s="1"/>
  <c r="AE15" i="17"/>
  <c r="AG15" i="17" s="1" a="1"/>
  <c r="AG15" i="17" s="1"/>
  <c r="AE9" i="17"/>
  <c r="AG9" i="17" s="1" a="1"/>
  <c r="AG9" i="17" s="1"/>
  <c r="AE8" i="17"/>
  <c r="AG8" i="17" s="1" a="1"/>
  <c r="AG8" i="17" s="1"/>
  <c r="AE11" i="10"/>
  <c r="AG11" i="10" s="1" a="1"/>
  <c r="AG11" i="10" s="1"/>
  <c r="AE10" i="13"/>
  <c r="AG10" i="13" s="1" a="1"/>
  <c r="AG10" i="13" s="1"/>
  <c r="AE15" i="13"/>
  <c r="AG15" i="13" s="1" a="1"/>
  <c r="AG15" i="13" s="1"/>
  <c r="AE11" i="11"/>
  <c r="AG11" i="11" s="1" a="1"/>
  <c r="AG11" i="11" s="1"/>
  <c r="AE13" i="11"/>
  <c r="AG13" i="11" s="1" a="1"/>
  <c r="AG13" i="11" s="1"/>
  <c r="AE12" i="20"/>
  <c r="AG12" i="20" s="1" a="1"/>
  <c r="AG12" i="20" s="1"/>
  <c r="AE13" i="20"/>
  <c r="AG13" i="20" s="1" a="1"/>
  <c r="AG13" i="20" s="1"/>
  <c r="AE8" i="20"/>
  <c r="AG8" i="20" s="1" a="1"/>
  <c r="AG8" i="20" s="1"/>
  <c r="AE14" i="20"/>
  <c r="AG14" i="20" s="1" a="1"/>
  <c r="AG14" i="20" s="1"/>
  <c r="AE10" i="20"/>
  <c r="AG10" i="20" s="1" a="1"/>
  <c r="AG10" i="20" s="1"/>
  <c r="AE9" i="19"/>
  <c r="AG9" i="19" s="1" a="1"/>
  <c r="AG9" i="19" s="1"/>
  <c r="AE15" i="19"/>
  <c r="AG15" i="19" s="1" a="1"/>
  <c r="AG15" i="19" s="1"/>
  <c r="AE12" i="19"/>
  <c r="AG12" i="19" s="1" a="1"/>
  <c r="AG12" i="19" s="1"/>
  <c r="AE11" i="19"/>
  <c r="AG11" i="19" s="1" a="1"/>
  <c r="AG11" i="19" s="1"/>
  <c r="AE12" i="12"/>
  <c r="AG12" i="12" s="1" a="1"/>
  <c r="AG12" i="12" s="1"/>
  <c r="AE8" i="12"/>
  <c r="AG8" i="12" s="1" a="1"/>
  <c r="AG8" i="12" s="1"/>
  <c r="AE14" i="16"/>
  <c r="AG14" i="16" s="1" a="1"/>
  <c r="AG14" i="16" s="1"/>
  <c r="AE12" i="16"/>
  <c r="AG12" i="16" s="1" a="1"/>
  <c r="AG12" i="16" s="1"/>
  <c r="AE13" i="16"/>
  <c r="AG13" i="16" s="1" a="1"/>
  <c r="AG13" i="16" s="1"/>
  <c r="AE15" i="16"/>
  <c r="AG15" i="16" s="1" a="1"/>
  <c r="AG15" i="16" s="1"/>
  <c r="AE13" i="12"/>
  <c r="AG13" i="12" s="1" a="1"/>
  <c r="AG13" i="12" s="1"/>
  <c r="AE14" i="12"/>
  <c r="AG14" i="12" s="1" a="1"/>
  <c r="AG14" i="12" s="1"/>
  <c r="AE9" i="13"/>
  <c r="AG9" i="13" s="1" a="1"/>
  <c r="AG9" i="13" s="1"/>
  <c r="AE8" i="13"/>
  <c r="AG8" i="13" s="1" a="1"/>
  <c r="AG8" i="13" s="1"/>
  <c r="AE11" i="13"/>
  <c r="AG11" i="13" s="1" a="1"/>
  <c r="AG11" i="13" s="1"/>
  <c r="AE13" i="13"/>
  <c r="AG13" i="13" s="1" a="1"/>
  <c r="AG13" i="13" s="1"/>
  <c r="AE12" i="13"/>
  <c r="AG12" i="13" s="1" a="1"/>
  <c r="AG12" i="13" s="1"/>
  <c r="AE14" i="13"/>
  <c r="AG14" i="13" s="1" a="1"/>
  <c r="AG14" i="13" s="1"/>
  <c r="AE12" i="11"/>
  <c r="AG12" i="11" s="1" a="1"/>
  <c r="AG12" i="11" s="1"/>
  <c r="AE14" i="11"/>
  <c r="AG14" i="11" s="1" a="1"/>
  <c r="AG14" i="11" s="1"/>
  <c r="AE9" i="11"/>
  <c r="AG9" i="11" s="1" a="1"/>
  <c r="AG9" i="11" s="1"/>
  <c r="AE10" i="11"/>
  <c r="AG10" i="11" s="1" a="1"/>
  <c r="AG10" i="11" s="1"/>
  <c r="AE15" i="11"/>
  <c r="AG15" i="11" s="1" a="1"/>
  <c r="AG15" i="11" s="1"/>
  <c r="AE11" i="9"/>
  <c r="AG11" i="9" s="1" a="1"/>
  <c r="AG11" i="9" s="1"/>
  <c r="AE12" i="9"/>
  <c r="AG12" i="9" s="1" a="1"/>
  <c r="AG12" i="9" s="1"/>
  <c r="AE14" i="9"/>
  <c r="AG14" i="9" s="1" a="1"/>
  <c r="AG14" i="9" s="1"/>
  <c r="AE15" i="9"/>
  <c r="AG15" i="9" s="1" a="1"/>
  <c r="AG15" i="9" s="1"/>
  <c r="AE8" i="9"/>
  <c r="AG8" i="9" s="1" a="1"/>
  <c r="AG8" i="9" s="1"/>
  <c r="AE12" i="4"/>
  <c r="AG12" i="4" s="1" a="1"/>
  <c r="AG12" i="4" s="1"/>
  <c r="AE13" i="4"/>
  <c r="AG13" i="4" s="1" a="1"/>
  <c r="AG13" i="4" s="1"/>
  <c r="AE11" i="4"/>
  <c r="AG11" i="4" s="1" a="1"/>
  <c r="AG11" i="4" s="1"/>
  <c r="AE8" i="4"/>
  <c r="AG8" i="4" s="1" a="1"/>
  <c r="AG8" i="4" s="1"/>
  <c r="AE14" i="4"/>
  <c r="AG14" i="4" s="1" a="1"/>
  <c r="AG14" i="4" s="1"/>
  <c r="AE15" i="4"/>
  <c r="AG15" i="4" s="1" a="1"/>
  <c r="AG15" i="4" s="1"/>
  <c r="AE9" i="4"/>
  <c r="AG9" i="4" s="1" a="1"/>
  <c r="AG9" i="4" s="1"/>
  <c r="AE10" i="4"/>
  <c r="AG10" i="4" s="1" a="1"/>
  <c r="AG10" i="4" s="1"/>
  <c r="AE9" i="16"/>
  <c r="AG9" i="16" s="1" a="1"/>
  <c r="AG9" i="1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<sst xmlns="http://schemas.openxmlformats.org/spreadsheetml/2006/main" count="1046" uniqueCount="184">
  <si>
    <t>Testungsmatrix für den Grundlagentest Skibergsteigen</t>
  </si>
  <si>
    <t>bitte in angegebener Reihenfolge durchführen</t>
  </si>
  <si>
    <t>Wert</t>
  </si>
  <si>
    <t>Alter</t>
  </si>
  <si>
    <t>Durchführung</t>
  </si>
  <si>
    <t>Beweglichkeit</t>
  </si>
  <si>
    <t>Rumpfbeugen</t>
  </si>
  <si>
    <t>cm</t>
  </si>
  <si>
    <t>U12 - U20</t>
  </si>
  <si>
    <t>Athlet steht auf einer Erhöhung, Zehen an der Kante, ohne Schuhe. Füße zusammen, Beine gestreckt. Langsame, gleichmäßige Bewegung der Finger voran über die Zehenspitzen. Gemessen wird der Abstand.</t>
  </si>
  <si>
    <t>Grätsche</t>
  </si>
  <si>
    <t>Note</t>
  </si>
  <si>
    <t>Athlet mit Fersen an Wand positionieren, ohne Schuhe. Langsam, kontrolliert in Grätsche "einrutschen". Verschiedene Stufen ergeben die Note.</t>
  </si>
  <si>
    <t>Hüftbeuger / Iliopsoas</t>
  </si>
  <si>
    <t>Athlet liegt rücklings auf dem Boden, o.ä. Ein Bein anziehen, das andere locker hängen lassen. Je mehr oder weniger das lockere Bein mitzieht, ergibt die Note.</t>
  </si>
  <si>
    <t>Koordination</t>
  </si>
  <si>
    <t>Balance</t>
  </si>
  <si>
    <t>Stufen/Note</t>
  </si>
  <si>
    <t>Athlet balanciert auf Slackline, 5m Strecke markieren. Diverse Aufgaben / Schwierigkeitsstufen ergeben die Note. Die Aufgaben werden aufsteigend von leicht zu schwer aneinandergereiht ausgeführt. Der Athlet hat 2 Versuche. Bei Zweitversuch wird von vorne begonnen.</t>
  </si>
  <si>
    <t>Kraft</t>
  </si>
  <si>
    <t>Kniebeugen 60''</t>
  </si>
  <si>
    <t>WH</t>
  </si>
  <si>
    <t>Liegestütz 60''</t>
  </si>
  <si>
    <t>Athlet führt Liegestütz aus. Gezählt werden saubere Wiederholungen innerhalb einer Minute.</t>
  </si>
  <si>
    <t>Klimmzüge</t>
  </si>
  <si>
    <t>Athlet führt Klimmzüge im Kammgriff aus. Gezählt werden alle sauberen Wiederholungen, die ohne Pause oder Absetzen durchgeführt werden.</t>
  </si>
  <si>
    <t>Planke</t>
  </si>
  <si>
    <t>Zeit</t>
  </si>
  <si>
    <t>Athlet führt Planke aus. Gezählt wird die Zeit, die maximal gehalten werden kann ohne abzusetzen. Maximalzeit 3 Minuten.</t>
  </si>
  <si>
    <t>Ausdauer</t>
  </si>
  <si>
    <t>Cooper Test</t>
  </si>
  <si>
    <t>Laufmeter</t>
  </si>
  <si>
    <t>Athlet läuft 12 Minuten lang. Nach 12 Minuten wird die Laufweite gewertet. Die altersspezifischen Werte orientieren sich an den allgemeinen Werten der Cooper-Test-Auswertung.</t>
  </si>
  <si>
    <t>Allgemein</t>
  </si>
  <si>
    <t>kann eine Übung aus bestimmten Gründen (bestehende Verletzung, Schmerz, Krankheit, etc.) nicht ausgeführt werden, so ist diese mit "0" zu bewerten.</t>
  </si>
  <si>
    <t>Testungsmatrix für Grundlagentest Skibergsteigen</t>
  </si>
  <si>
    <t>Damen</t>
  </si>
  <si>
    <t>Herren</t>
  </si>
  <si>
    <t>cm nach Alterstabelle</t>
  </si>
  <si>
    <t>Spagat</t>
  </si>
  <si>
    <t>Ellenbogen abgelegt</t>
  </si>
  <si>
    <t>Ellenbogen gebeugt</t>
  </si>
  <si>
    <t>Handflächen abgelegt</t>
  </si>
  <si>
    <t>Hände berühren Boden</t>
  </si>
  <si>
    <t>Hände frei</t>
  </si>
  <si>
    <t>freies Bein bleibt liegen</t>
  </si>
  <si>
    <t>Knie hebt sich leicht ab</t>
  </si>
  <si>
    <t>Knie hebt sich stark</t>
  </si>
  <si>
    <t>gebeugtes Bein zieht zurück</t>
  </si>
  <si>
    <t>nicht möglich</t>
  </si>
  <si>
    <t>Stufen</t>
  </si>
  <si>
    <t>gerade stehen, pro Seite 5 Ausfallschritte</t>
  </si>
  <si>
    <t>seitlich stehen, Ball 5x hin und her werfen</t>
  </si>
  <si>
    <t>seitlich pro Seite 3 - 5 Schritte</t>
  </si>
  <si>
    <t>rückwärts             3 - 5 Schritte</t>
  </si>
  <si>
    <t>vorwärts                 3 - 5 Schritte</t>
  </si>
  <si>
    <t>Stand Hüftbreit, Zehen zeigen leicht nach außen. Gesäß senken. Rücken bleibt gerade. Oberschenkel sind parallel zum Boden für eine gültige Wiederholung. Abbruch, wenn Rücken rund wird oder keine Wiederholung mehr möglich ist. Hilfestellung an beiden Seiten der Langhantel.</t>
  </si>
  <si>
    <t>Schulterbreite Ausgangsposition, Füße zusammen. Gesamter Körper bleibt während Ausführung gerade. Ellenbogenbeugung bis min. 90° für gültige Wiederholung. Abbruch wenn Ellenbogenwinkel zu hoch auf Dauer oder Rücken zunehmend nachgibt.</t>
  </si>
  <si>
    <t>Griffvariante Kammgriff: Handfläche zum Sportler zeigend, Daumen nach außen, schulterbreit. Gültige Wiederholung für Kinn auf Höhe der Reckstange plus Arme im Verlauf ganz ausgehängt.</t>
  </si>
  <si>
    <t>Zeit in Sek</t>
  </si>
  <si>
    <t>Schulterbreite Ausgangsposition, Ellenbogen 90° abgewinkelt aufgestützt. Gerade Körperposition von Kopf bis Fuß, Spannung halten. Abbruch wenn Rücken zu sehr nachgibt (Hohlkreuz) oder vermehrter Rundrücken für Erholung.</t>
  </si>
  <si>
    <t>Cooper-Test</t>
  </si>
  <si>
    <t>Athlet läuft 12 Minuten lang auf ausgewiesener 400m Tartanbahn. Nach 12 Minuten bleibt der Sportler auf der Stelle stehen, so dass die Laufweite gemessen werden kann.</t>
  </si>
  <si>
    <t>&gt; 11cm</t>
  </si>
  <si>
    <t>8-11cm</t>
  </si>
  <si>
    <t>4-7cm</t>
  </si>
  <si>
    <t>0-3cm</t>
  </si>
  <si>
    <t>&lt; 0cm</t>
  </si>
  <si>
    <t>Aufgabe 5</t>
  </si>
  <si>
    <t>Aufgabe 4</t>
  </si>
  <si>
    <t>Aufgabe 3</t>
  </si>
  <si>
    <t>Aufgabe 2</t>
  </si>
  <si>
    <t>Aufgabe 1</t>
  </si>
  <si>
    <t>&gt; 17</t>
  </si>
  <si>
    <t>&gt; 14</t>
  </si>
  <si>
    <t>&gt; 11</t>
  </si>
  <si>
    <t>&gt;= 8</t>
  </si>
  <si>
    <t>&lt; 8</t>
  </si>
  <si>
    <t>&gt; 22</t>
  </si>
  <si>
    <t>&gt; 18</t>
  </si>
  <si>
    <t>&gt;= 10</t>
  </si>
  <si>
    <t>&lt; 10</t>
  </si>
  <si>
    <t>&gt; 27</t>
  </si>
  <si>
    <t>&gt;= 12</t>
  </si>
  <si>
    <t>&lt; 12</t>
  </si>
  <si>
    <t>&gt; 9</t>
  </si>
  <si>
    <t>&gt; 7</t>
  </si>
  <si>
    <t>&gt; 5</t>
  </si>
  <si>
    <t>&gt;= 3</t>
  </si>
  <si>
    <t>&lt; 3</t>
  </si>
  <si>
    <t>&gt; 12</t>
  </si>
  <si>
    <t>&gt; 6</t>
  </si>
  <si>
    <t>&gt; 45''</t>
  </si>
  <si>
    <t>&gt; 2650</t>
  </si>
  <si>
    <t>&gt; 2450</t>
  </si>
  <si>
    <t>&gt; 2050</t>
  </si>
  <si>
    <t>&gt; 1650</t>
  </si>
  <si>
    <t>&gt; 1050</t>
  </si>
  <si>
    <t>&gt; 2850</t>
  </si>
  <si>
    <t>&gt; 2250</t>
  </si>
  <si>
    <t>&gt; 1850</t>
  </si>
  <si>
    <t>&gt; 1550</t>
  </si>
  <si>
    <t>(Wertungstabelle Cooper Test aus sportunterricht.de)</t>
  </si>
  <si>
    <t>&gt; 60''</t>
  </si>
  <si>
    <t>&gt; 75''</t>
  </si>
  <si>
    <t>&gt; 2750</t>
  </si>
  <si>
    <t>&gt; 2550</t>
  </si>
  <si>
    <t>&gt; 2150</t>
  </si>
  <si>
    <t>&gt; 1750</t>
  </si>
  <si>
    <t>&gt; 1150</t>
  </si>
  <si>
    <t>&gt; 2350</t>
  </si>
  <si>
    <t>&gt; 1950</t>
  </si>
  <si>
    <t>&lt; 25''</t>
  </si>
  <si>
    <t>&gt; 90''</t>
  </si>
  <si>
    <t>&lt; 30''</t>
  </si>
  <si>
    <t>&gt; 1250</t>
  </si>
  <si>
    <t>&gt; 3050</t>
  </si>
  <si>
    <t>&gt; 3250</t>
  </si>
  <si>
    <t>Noten + Bewertung (generiert automatisch!)</t>
  </si>
  <si>
    <t>Punkte</t>
  </si>
  <si>
    <t>Datum</t>
  </si>
  <si>
    <t>Faktor</t>
  </si>
  <si>
    <t>Name</t>
  </si>
  <si>
    <t>Vorname</t>
  </si>
  <si>
    <t>Größe</t>
  </si>
  <si>
    <t>Masse</t>
  </si>
  <si>
    <t>Rumpfbeuge</t>
  </si>
  <si>
    <t>Hüftbeuger</t>
  </si>
  <si>
    <t>Kniebeugen</t>
  </si>
  <si>
    <t>Liegestütz</t>
  </si>
  <si>
    <t>Cooper</t>
  </si>
  <si>
    <t>Rumpfbeu-ge</t>
  </si>
  <si>
    <t>B</t>
  </si>
  <si>
    <t>Bal</t>
  </si>
  <si>
    <t>K*2</t>
  </si>
  <si>
    <t>A*3</t>
  </si>
  <si>
    <t>Bewertung (generiert automatisch!)</t>
  </si>
  <si>
    <t xml:space="preserve"> Testungsmatrix Grundlagentest Skibergsteigen</t>
  </si>
  <si>
    <t>Musterfrau</t>
  </si>
  <si>
    <t>Andrea</t>
  </si>
  <si>
    <t>168cm</t>
  </si>
  <si>
    <t>59 kg</t>
  </si>
  <si>
    <t>&gt; 800</t>
  </si>
  <si>
    <t>&gt; 1300</t>
  </si>
  <si>
    <t>&gt; 900</t>
  </si>
  <si>
    <t>&gt; 1400</t>
  </si>
  <si>
    <t>&gt; 1000</t>
  </si>
  <si>
    <t>&gt; 1500</t>
  </si>
  <si>
    <t>&gt; 1800</t>
  </si>
  <si>
    <t>&gt; 1700</t>
  </si>
  <si>
    <t>Länge Slackline 2,5 bis 3,50 Meter; straff gespannt; Slackline-Breite: 3 bis 6 cm</t>
  </si>
  <si>
    <t>&gt;75</t>
  </si>
  <si>
    <t>&gt;150</t>
  </si>
  <si>
    <t>&gt;120''</t>
  </si>
  <si>
    <t>&lt; 45''</t>
  </si>
  <si>
    <t>U20</t>
  </si>
  <si>
    <t>U18</t>
  </si>
  <si>
    <t>U16</t>
  </si>
  <si>
    <t>U14</t>
  </si>
  <si>
    <t>U12</t>
  </si>
  <si>
    <t>&gt; 110</t>
  </si>
  <si>
    <t>m</t>
  </si>
  <si>
    <t>w</t>
  </si>
  <si>
    <t>Gymnastikstange</t>
  </si>
  <si>
    <t>20 kg</t>
  </si>
  <si>
    <t>30 kg</t>
  </si>
  <si>
    <t>40 kg</t>
  </si>
  <si>
    <t>25 kg</t>
  </si>
  <si>
    <t>15 kg</t>
  </si>
  <si>
    <t xml:space="preserve">10 kg </t>
  </si>
  <si>
    <t>&gt;130</t>
  </si>
  <si>
    <t>&gt;100</t>
  </si>
  <si>
    <t>&gt;80</t>
  </si>
  <si>
    <t>&lt;40</t>
  </si>
  <si>
    <t>&gt; 85</t>
  </si>
  <si>
    <t>&gt; 70</t>
  </si>
  <si>
    <t>&lt;35</t>
  </si>
  <si>
    <t>&gt; 95''</t>
  </si>
  <si>
    <t>Athlet führt Kniebeugen mit Gymnastik- oder Hantelstange (je nach Alter/Geschlecht; s. Tabelle rechts)  aus. Achtung auf saubere Technik. Gezählt werden saubere Wiederholungen innerhalb einer Minute.</t>
  </si>
  <si>
    <t>&gt;=35</t>
  </si>
  <si>
    <t>&gt;=30''</t>
  </si>
  <si>
    <t>&gt;=25''</t>
  </si>
  <si>
    <t>&gt;=40</t>
  </si>
  <si>
    <t>&gt;=45''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</si>
</sst>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Calibri"/>
      <family val="2"/>
      <scheme val="minor"/>
    </font>
    <font>
      <b/>
      <sz val="11"/>
      <color theme="1"/>
      <name val="Calibri"/>
      <family val="2"/>
      <scheme val="minor"/>
    </font>
    <font>
      <sz val="8"/>
      <color theme="1"/>
      <name val="Calibri"/>
      <family val="2"/>
      <scheme val="minor"/>
    </font>
    <font>
      <b/>
      <sz val="9"/>
      <color theme="1"/>
      <name val="Calibri"/>
      <family val="2"/>
      <scheme val="minor"/>
    </font>
    <font>
      <b/>
      <sz val="14"/>
      <color theme="1"/>
      <name val="Calibri"/>
      <family val="2"/>
      <scheme val="minor"/>
    </font>
    <font>
      <i/>
      <sz val="9"/>
      <color theme="1"/>
      <name val="Calibri"/>
      <family val="2"/>
      <scheme val="minor"/>
    </font>
    <font>
      <sz val="11"/>
      <color rgb="FF000000"/>
      <name val="Calibri"/>
      <family val="2"/>
      <scheme val="minor"/>
    </font>
    <font>
      <b/>
      <sz val="11"/>
      <color rgb="FF000000"/>
      <name val="Calibri"/>
      <family val="2"/>
      <scheme val="minor"/>
    </font>
    <font>
      <sz val="10"/>
      <color theme="1"/>
      <name val="Calibri"/>
      <family val="2"/>
      <scheme val="minor"/>
    </font>
  </fonts>
  <fills count="13">
    <fill>
      <patternFill patternType="none"/>
    </fill>
    <fill>
      <patternFill patternType="gray125"/>
    </fill>
    <fill>
      <patternFill patternType="solid">
        <fgColor rgb="FF00B050"/>
        <bgColor indexed="64"/>
      </patternFill>
    </fill>
    <fill>
      <patternFill patternType="solid">
        <fgColor theme="9" tint="0.59999389629810485"/>
        <bgColor indexed="64"/>
      </patternFill>
    </fill>
    <fill>
      <patternFill patternType="solid">
        <fgColor rgb="FFFFFF00"/>
        <bgColor indexed="64"/>
      </patternFill>
    </fill>
    <fill>
      <patternFill patternType="solid">
        <fgColor theme="5"/>
        <bgColor indexed="64"/>
      </patternFill>
    </fill>
    <fill>
      <patternFill patternType="solid">
        <fgColor rgb="FFFF0000"/>
        <bgColor indexed="64"/>
      </patternFill>
    </fill>
    <fill>
      <patternFill patternType="solid">
        <fgColor theme="2"/>
        <bgColor indexed="64"/>
      </patternFill>
    </fill>
    <fill>
      <patternFill patternType="solid">
        <fgColor theme="8" tint="0.59999389629810485"/>
        <bgColor indexed="64"/>
      </patternFill>
    </fill>
    <fill>
      <patternFill patternType="solid">
        <fgColor theme="7" tint="0.59999389629810485"/>
        <bgColor indexed="64"/>
      </patternFill>
    </fill>
    <fill>
      <patternFill patternType="solid">
        <fgColor theme="5" tint="0.39997558519241921"/>
        <bgColor indexed="64"/>
      </patternFill>
    </fill>
    <fill>
      <patternFill patternType="solid">
        <fgColor rgb="FFFF7C80"/>
        <bgColor indexed="64"/>
      </patternFill>
    </fill>
    <fill>
      <patternFill patternType="solid">
        <fgColor theme="9"/>
        <bgColor indexed="64"/>
      </patternFill>
    </fill>
  </fills>
  <borders count="50">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rgb="FF000000"/>
      </left>
      <right style="thin">
        <color rgb="FF000000"/>
      </right>
      <top style="thin">
        <color rgb="FF000000"/>
      </top>
      <bottom style="thin">
        <color rgb="FF000000"/>
      </bottom>
      <diagonal/>
    </border>
    <border>
      <left style="medium">
        <color rgb="FF000000"/>
      </left>
      <right style="thin">
        <color indexed="64"/>
      </right>
      <top style="medium">
        <color rgb="FF000000"/>
      </top>
      <bottom/>
      <diagonal/>
    </border>
    <border>
      <left style="thin">
        <color indexed="64"/>
      </left>
      <right style="thin">
        <color indexed="64"/>
      </right>
      <top style="medium">
        <color rgb="FF000000"/>
      </top>
      <bottom/>
      <diagonal/>
    </border>
    <border>
      <left style="thin">
        <color indexed="64"/>
      </left>
      <right/>
      <top style="medium">
        <color rgb="FF000000"/>
      </top>
      <bottom/>
      <diagonal/>
    </border>
    <border>
      <left/>
      <right/>
      <top style="medium">
        <color rgb="FF000000"/>
      </top>
      <bottom/>
      <diagonal/>
    </border>
    <border>
      <left style="thin">
        <color indexed="64"/>
      </left>
      <right style="medium">
        <color rgb="FF000000"/>
      </right>
      <top style="medium">
        <color rgb="FF000000"/>
      </top>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style="medium">
        <color rgb="FF000000"/>
      </bottom>
      <diagonal/>
    </border>
    <border>
      <left/>
      <right style="thin">
        <color rgb="FF000000"/>
      </right>
      <top style="thin">
        <color rgb="FF000000"/>
      </top>
      <bottom style="thin">
        <color rgb="FF000000"/>
      </bottom>
      <diagonal/>
    </border>
    <border>
      <left/>
      <right style="thin">
        <color rgb="FF000000"/>
      </right>
      <top style="thin">
        <color rgb="FF000000"/>
      </top>
      <bottom style="medium">
        <color rgb="FF000000"/>
      </bottom>
      <diagonal/>
    </border>
    <border>
      <left/>
      <right style="thin">
        <color indexed="64"/>
      </right>
      <top style="medium">
        <color rgb="FF000000"/>
      </top>
      <bottom/>
      <diagonal/>
    </border>
    <border>
      <left style="medium">
        <color rgb="FF000000"/>
      </left>
      <right/>
      <top style="medium">
        <color rgb="FF000000"/>
      </top>
      <bottom/>
      <diagonal/>
    </border>
    <border>
      <left style="medium">
        <color rgb="FF000000"/>
      </left>
      <right/>
      <top style="thin">
        <color rgb="FF000000"/>
      </top>
      <bottom style="thin">
        <color rgb="FF000000"/>
      </bottom>
      <diagonal/>
    </border>
    <border>
      <left style="medium">
        <color rgb="FF000000"/>
      </left>
      <right/>
      <top style="thin">
        <color rgb="FF000000"/>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thin">
        <color rgb="FF000000"/>
      </left>
      <right/>
      <top style="medium">
        <color rgb="FF000000"/>
      </top>
      <bottom style="thin">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style="medium">
        <color rgb="FF000000"/>
      </bottom>
      <diagonal/>
    </border>
    <border>
      <left/>
      <right style="medium">
        <color rgb="FF000000"/>
      </right>
      <top style="medium">
        <color rgb="FF000000"/>
      </top>
      <bottom/>
      <diagonal/>
    </border>
    <border>
      <left/>
      <right style="medium">
        <color rgb="FF000000"/>
      </right>
      <top style="thin">
        <color rgb="FF000000"/>
      </top>
      <bottom style="thin">
        <color rgb="FF000000"/>
      </bottom>
      <diagonal/>
    </border>
    <border>
      <left/>
      <right style="medium">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style="medium">
        <color rgb="FF000000"/>
      </right>
      <top/>
      <bottom style="thin">
        <color rgb="FF000000"/>
      </bottom>
      <diagonal/>
    </border>
  </borders>
  <cellStyleXfs count="1">
    <xf numFmtId="0" fontId="0" fillId="0" borderId="0"/>
  </cellStyleXfs>
  <cellXfs count="154">
    <xf numFmtId="0" fontId="0" fillId="0" borderId="0" xfId="0"/>
    <xf numFmtId="0" fontId="2" fillId="0" borderId="0" xfId="0" applyFont="1"/>
    <xf numFmtId="0" fontId="0" fillId="0" borderId="0" xfId="0" applyAlignment="1">
      <alignment horizontal="center"/>
    </xf>
    <xf numFmtId="0" fontId="0" fillId="2" borderId="1" xfId="0" applyFill="1" applyBorder="1"/>
    <xf numFmtId="0" fontId="0" fillId="3" borderId="1" xfId="0" applyFill="1" applyBorder="1"/>
    <xf numFmtId="0" fontId="0" fillId="4" borderId="1" xfId="0" applyFill="1" applyBorder="1"/>
    <xf numFmtId="0" fontId="0" fillId="5" borderId="1" xfId="0" applyFill="1" applyBorder="1"/>
    <xf numFmtId="0" fontId="0" fillId="6" borderId="1" xfId="0" applyFill="1" applyBorder="1"/>
    <xf numFmtId="0" fontId="0" fillId="0" borderId="2" xfId="0" applyBorder="1"/>
    <xf numFmtId="0" fontId="0" fillId="0" borderId="3" xfId="0" applyBorder="1"/>
    <xf numFmtId="0" fontId="0" fillId="0" borderId="2" xfId="0" applyBorder="1" applyAlignment="1">
      <alignment horizontal="center"/>
    </xf>
    <xf numFmtId="16" fontId="0" fillId="0" borderId="0" xfId="0" applyNumberFormat="1" applyAlignment="1">
      <alignment horizontal="center"/>
    </xf>
    <xf numFmtId="0" fontId="0" fillId="0" borderId="3" xfId="0" applyBorder="1" applyAlignment="1">
      <alignment horizontal="center"/>
    </xf>
    <xf numFmtId="0" fontId="1" fillId="7" borderId="1" xfId="0" applyFont="1" applyFill="1" applyBorder="1" applyAlignment="1">
      <alignment horizontal="center"/>
    </xf>
    <xf numFmtId="0" fontId="1" fillId="2" borderId="1" xfId="0" applyFont="1" applyFill="1" applyBorder="1" applyAlignment="1">
      <alignment horizontal="center" wrapText="1"/>
    </xf>
    <xf numFmtId="0" fontId="1" fillId="3" borderId="1" xfId="0" applyFont="1" applyFill="1" applyBorder="1" applyAlignment="1">
      <alignment horizontal="center" wrapText="1"/>
    </xf>
    <xf numFmtId="0" fontId="1" fillId="4" borderId="1" xfId="0" applyFont="1" applyFill="1" applyBorder="1" applyAlignment="1">
      <alignment horizontal="center" wrapText="1"/>
    </xf>
    <xf numFmtId="0" fontId="1" fillId="5" borderId="1" xfId="0" applyFont="1" applyFill="1" applyBorder="1" applyAlignment="1">
      <alignment horizontal="center" wrapText="1"/>
    </xf>
    <xf numFmtId="0" fontId="1" fillId="6" borderId="1" xfId="0" applyFont="1" applyFill="1" applyBorder="1" applyAlignment="1">
      <alignment horizontal="center" wrapText="1"/>
    </xf>
    <xf numFmtId="0" fontId="0" fillId="0" borderId="2" xfId="0" applyBorder="1" applyAlignment="1">
      <alignment wrapText="1"/>
    </xf>
    <xf numFmtId="0" fontId="0" fillId="0" borderId="0" xfId="0" applyAlignment="1">
      <alignment wrapText="1"/>
    </xf>
    <xf numFmtId="0" fontId="0" fillId="0" borderId="3" xfId="0" applyBorder="1" applyAlignment="1">
      <alignment wrapText="1"/>
    </xf>
    <xf numFmtId="0" fontId="0" fillId="0" borderId="2" xfId="0" applyBorder="1" applyAlignment="1">
      <alignment horizontal="center" vertical="center" wrapText="1"/>
    </xf>
    <xf numFmtId="0" fontId="0" fillId="0" borderId="0" xfId="0" applyAlignment="1">
      <alignment horizontal="center" vertical="center" wrapText="1"/>
    </xf>
    <xf numFmtId="0" fontId="0" fillId="0" borderId="3" xfId="0" applyBorder="1" applyAlignment="1">
      <alignment horizontal="center" vertical="center" wrapText="1"/>
    </xf>
    <xf numFmtId="0" fontId="3" fillId="7" borderId="8" xfId="0" applyFont="1" applyFill="1" applyBorder="1" applyAlignment="1">
      <alignment horizontal="center"/>
    </xf>
    <xf numFmtId="0" fontId="5" fillId="0" borderId="0" xfId="0" applyFont="1"/>
    <xf numFmtId="0" fontId="0" fillId="0" borderId="10" xfId="0" applyBorder="1"/>
    <xf numFmtId="0" fontId="3" fillId="8" borderId="11" xfId="0" applyFont="1" applyFill="1" applyBorder="1" applyAlignment="1">
      <alignment horizontal="center"/>
    </xf>
    <xf numFmtId="0" fontId="3" fillId="8" borderId="12" xfId="0" applyFont="1" applyFill="1" applyBorder="1" applyAlignment="1">
      <alignment horizontal="center"/>
    </xf>
    <xf numFmtId="0" fontId="3" fillId="8" borderId="13" xfId="0" applyFont="1" applyFill="1" applyBorder="1" applyAlignment="1">
      <alignment horizontal="center"/>
    </xf>
    <xf numFmtId="0" fontId="3" fillId="3" borderId="12" xfId="0" applyFont="1" applyFill="1" applyBorder="1" applyAlignment="1">
      <alignment horizontal="center"/>
    </xf>
    <xf numFmtId="0" fontId="3" fillId="3" borderId="13" xfId="0" applyFont="1" applyFill="1" applyBorder="1" applyAlignment="1">
      <alignment horizontal="center"/>
    </xf>
    <xf numFmtId="0" fontId="3" fillId="10" borderId="12" xfId="0" applyFont="1" applyFill="1" applyBorder="1" applyAlignment="1">
      <alignment horizontal="center"/>
    </xf>
    <xf numFmtId="0" fontId="0" fillId="0" borderId="16" xfId="0" applyBorder="1"/>
    <xf numFmtId="0" fontId="1" fillId="0" borderId="16" xfId="0" applyFont="1" applyBorder="1" applyAlignment="1">
      <alignment horizontal="center"/>
    </xf>
    <xf numFmtId="0" fontId="0" fillId="0" borderId="18" xfId="0" applyBorder="1"/>
    <xf numFmtId="0" fontId="0" fillId="0" borderId="19" xfId="0" applyBorder="1"/>
    <xf numFmtId="0" fontId="3" fillId="3" borderId="11" xfId="0" applyFont="1" applyFill="1" applyBorder="1" applyAlignment="1">
      <alignment horizontal="center"/>
    </xf>
    <xf numFmtId="0" fontId="3" fillId="3" borderId="15" xfId="0" applyFont="1" applyFill="1" applyBorder="1" applyAlignment="1">
      <alignment horizontal="center"/>
    </xf>
    <xf numFmtId="0" fontId="0" fillId="0" borderId="21" xfId="0" applyBorder="1"/>
    <xf numFmtId="0" fontId="0" fillId="0" borderId="22" xfId="0" applyBorder="1"/>
    <xf numFmtId="0" fontId="3" fillId="9" borderId="14" xfId="0" applyFont="1" applyFill="1" applyBorder="1" applyAlignment="1">
      <alignment horizontal="center"/>
    </xf>
    <xf numFmtId="0" fontId="3" fillId="10" borderId="11" xfId="0" applyFont="1" applyFill="1" applyBorder="1" applyAlignment="1">
      <alignment horizontal="center"/>
    </xf>
    <xf numFmtId="0" fontId="3" fillId="10" borderId="15" xfId="0" applyFont="1" applyFill="1" applyBorder="1" applyAlignment="1">
      <alignment horizontal="center"/>
    </xf>
    <xf numFmtId="0" fontId="3" fillId="9" borderId="26" xfId="0" applyFont="1" applyFill="1" applyBorder="1" applyAlignment="1">
      <alignment horizontal="center"/>
    </xf>
    <xf numFmtId="0" fontId="3" fillId="11" borderId="25" xfId="0" applyFont="1" applyFill="1" applyBorder="1" applyAlignment="1">
      <alignment horizontal="center"/>
    </xf>
    <xf numFmtId="0" fontId="3" fillId="10" borderId="13" xfId="0" applyFont="1" applyFill="1" applyBorder="1" applyAlignment="1">
      <alignment horizontal="center"/>
    </xf>
    <xf numFmtId="0" fontId="0" fillId="0" borderId="16" xfId="0" applyBorder="1" applyAlignment="1">
      <alignment horizontal="center"/>
    </xf>
    <xf numFmtId="0" fontId="0" fillId="0" borderId="10" xfId="0" applyBorder="1" applyAlignment="1">
      <alignment horizontal="center"/>
    </xf>
    <xf numFmtId="0" fontId="0" fillId="0" borderId="21" xfId="0" applyBorder="1" applyAlignment="1">
      <alignment horizontal="center"/>
    </xf>
    <xf numFmtId="0" fontId="0" fillId="0" borderId="27" xfId="0" applyBorder="1" applyAlignment="1">
      <alignment horizontal="center"/>
    </xf>
    <xf numFmtId="0" fontId="0" fillId="0" borderId="17" xfId="0" applyBorder="1" applyAlignment="1">
      <alignment horizontal="center"/>
    </xf>
    <xf numFmtId="0" fontId="0" fillId="0" borderId="18" xfId="0" applyBorder="1" applyAlignment="1">
      <alignment horizontal="center"/>
    </xf>
    <xf numFmtId="0" fontId="0" fillId="0" borderId="19" xfId="0" applyBorder="1" applyAlignment="1">
      <alignment horizontal="center"/>
    </xf>
    <xf numFmtId="0" fontId="0" fillId="0" borderId="22" xfId="0" applyBorder="1" applyAlignment="1">
      <alignment horizontal="center"/>
    </xf>
    <xf numFmtId="0" fontId="0" fillId="0" borderId="28" xfId="0" applyBorder="1" applyAlignment="1">
      <alignment horizontal="center"/>
    </xf>
    <xf numFmtId="0" fontId="0" fillId="0" borderId="20" xfId="0" applyBorder="1" applyAlignment="1">
      <alignment horizontal="center"/>
    </xf>
    <xf numFmtId="0" fontId="0" fillId="0" borderId="23" xfId="0" applyBorder="1" applyAlignment="1">
      <alignment horizontal="right"/>
    </xf>
    <xf numFmtId="0" fontId="0" fillId="0" borderId="24" xfId="0" applyBorder="1" applyAlignment="1">
      <alignment horizontal="right"/>
    </xf>
    <xf numFmtId="2" fontId="1" fillId="0" borderId="32" xfId="0" applyNumberFormat="1" applyFont="1" applyBorder="1" applyAlignment="1">
      <alignment horizontal="center" vertical="center"/>
    </xf>
    <xf numFmtId="0" fontId="3" fillId="3" borderId="11" xfId="0" applyFont="1" applyFill="1" applyBorder="1" applyAlignment="1">
      <alignment horizontal="center" wrapText="1"/>
    </xf>
    <xf numFmtId="0" fontId="6" fillId="0" borderId="0" xfId="0" applyFont="1"/>
    <xf numFmtId="0" fontId="1" fillId="0" borderId="0" xfId="0" applyFont="1"/>
    <xf numFmtId="0" fontId="1" fillId="3" borderId="36" xfId="0" applyFont="1" applyFill="1" applyBorder="1" applyAlignment="1">
      <alignment horizontal="center"/>
    </xf>
    <xf numFmtId="0" fontId="1" fillId="9" borderId="37" xfId="0" applyFont="1" applyFill="1" applyBorder="1" applyAlignment="1">
      <alignment horizontal="center"/>
    </xf>
    <xf numFmtId="0" fontId="7" fillId="10" borderId="37" xfId="0" applyFont="1" applyFill="1" applyBorder="1" applyAlignment="1">
      <alignment horizontal="center"/>
    </xf>
    <xf numFmtId="0" fontId="1" fillId="11" borderId="38" xfId="0" applyFont="1" applyFill="1" applyBorder="1" applyAlignment="1">
      <alignment horizontal="center"/>
    </xf>
    <xf numFmtId="2" fontId="0" fillId="0" borderId="10" xfId="0" applyNumberFormat="1" applyBorder="1" applyAlignment="1">
      <alignment horizontal="center"/>
    </xf>
    <xf numFmtId="2" fontId="0" fillId="0" borderId="33" xfId="0" applyNumberFormat="1" applyBorder="1" applyAlignment="1">
      <alignment horizontal="center"/>
    </xf>
    <xf numFmtId="2" fontId="0" fillId="0" borderId="34" xfId="0" applyNumberFormat="1" applyBorder="1" applyAlignment="1">
      <alignment horizontal="center"/>
    </xf>
    <xf numFmtId="2" fontId="0" fillId="0" borderId="35" xfId="0" applyNumberFormat="1" applyBorder="1" applyAlignment="1">
      <alignment horizontal="center"/>
    </xf>
    <xf numFmtId="2" fontId="0" fillId="0" borderId="16" xfId="0" applyNumberFormat="1" applyBorder="1" applyAlignment="1">
      <alignment horizontal="center"/>
    </xf>
    <xf numFmtId="2" fontId="0" fillId="0" borderId="17" xfId="0" applyNumberFormat="1" applyBorder="1" applyAlignment="1">
      <alignment horizontal="center"/>
    </xf>
    <xf numFmtId="2" fontId="0" fillId="0" borderId="18" xfId="0" applyNumberFormat="1" applyBorder="1" applyAlignment="1">
      <alignment horizontal="center"/>
    </xf>
    <xf numFmtId="2" fontId="0" fillId="0" borderId="19" xfId="0" applyNumberFormat="1" applyBorder="1" applyAlignment="1">
      <alignment horizontal="center"/>
    </xf>
    <xf numFmtId="2" fontId="0" fillId="0" borderId="20" xfId="0" applyNumberFormat="1" applyBorder="1" applyAlignment="1">
      <alignment horizontal="center"/>
    </xf>
    <xf numFmtId="0" fontId="0" fillId="0" borderId="33" xfId="0" applyBorder="1" applyAlignment="1">
      <alignment horizontal="center"/>
    </xf>
    <xf numFmtId="0" fontId="0" fillId="0" borderId="34" xfId="0" applyBorder="1" applyAlignment="1">
      <alignment horizontal="center"/>
    </xf>
    <xf numFmtId="0" fontId="0" fillId="0" borderId="35" xfId="0" applyBorder="1" applyAlignment="1">
      <alignment horizontal="center"/>
    </xf>
    <xf numFmtId="0" fontId="0" fillId="0" borderId="39" xfId="0" applyBorder="1" applyAlignment="1">
      <alignment horizontal="center"/>
    </xf>
    <xf numFmtId="0" fontId="7" fillId="0" borderId="40" xfId="0" applyFont="1" applyBorder="1" applyAlignment="1">
      <alignment horizontal="center" vertical="center"/>
    </xf>
    <xf numFmtId="0" fontId="0" fillId="0" borderId="0" xfId="0" applyAlignment="1">
      <alignment horizontal="center" vertical="center"/>
    </xf>
    <xf numFmtId="1" fontId="0" fillId="0" borderId="0" xfId="0" applyNumberFormat="1" applyAlignment="1">
      <alignment horizontal="center"/>
    </xf>
    <xf numFmtId="2" fontId="0" fillId="0" borderId="0" xfId="0" applyNumberFormat="1"/>
    <xf numFmtId="0" fontId="3" fillId="7" borderId="9" xfId="0" applyFont="1" applyFill="1" applyBorder="1" applyAlignment="1">
      <alignment horizontal="center"/>
    </xf>
    <xf numFmtId="0" fontId="3" fillId="7" borderId="41" xfId="0" applyFont="1" applyFill="1" applyBorder="1" applyAlignment="1">
      <alignment horizontal="center"/>
    </xf>
    <xf numFmtId="0" fontId="3" fillId="11" borderId="41" xfId="0" applyFont="1" applyFill="1" applyBorder="1" applyAlignment="1">
      <alignment horizontal="center"/>
    </xf>
    <xf numFmtId="0" fontId="0" fillId="0" borderId="42" xfId="0" applyBorder="1" applyAlignment="1">
      <alignment horizontal="right"/>
    </xf>
    <xf numFmtId="0" fontId="0" fillId="0" borderId="43" xfId="0" applyBorder="1" applyAlignment="1">
      <alignment horizontal="right"/>
    </xf>
    <xf numFmtId="0" fontId="3" fillId="7" borderId="12" xfId="0" applyFont="1" applyFill="1" applyBorder="1" applyAlignment="1">
      <alignment horizontal="center"/>
    </xf>
    <xf numFmtId="0" fontId="3" fillId="7" borderId="15" xfId="0" applyFont="1" applyFill="1" applyBorder="1" applyAlignment="1">
      <alignment horizontal="center"/>
    </xf>
    <xf numFmtId="0" fontId="3" fillId="11" borderId="44" xfId="0" applyFont="1" applyFill="1" applyBorder="1" applyAlignment="1">
      <alignment horizontal="center"/>
    </xf>
    <xf numFmtId="0" fontId="0" fillId="0" borderId="45" xfId="0" applyBorder="1" applyAlignment="1">
      <alignment horizontal="right"/>
    </xf>
    <xf numFmtId="0" fontId="0" fillId="0" borderId="46" xfId="0" applyBorder="1" applyAlignment="1">
      <alignment horizontal="right"/>
    </xf>
    <xf numFmtId="0" fontId="0" fillId="0" borderId="42" xfId="0" applyBorder="1" applyAlignment="1">
      <alignment horizontal="center"/>
    </xf>
    <xf numFmtId="0" fontId="0" fillId="0" borderId="43" xfId="0" applyBorder="1" applyAlignment="1">
      <alignment horizontal="center"/>
    </xf>
    <xf numFmtId="0" fontId="0" fillId="0" borderId="40" xfId="0" applyBorder="1" applyAlignment="1">
      <alignment horizontal="center"/>
    </xf>
    <xf numFmtId="0" fontId="3" fillId="9" borderId="41" xfId="0" applyFont="1" applyFill="1" applyBorder="1" applyAlignment="1">
      <alignment horizontal="center"/>
    </xf>
    <xf numFmtId="0" fontId="3" fillId="10" borderId="25" xfId="0" applyFont="1" applyFill="1" applyBorder="1" applyAlignment="1">
      <alignment horizontal="center"/>
    </xf>
    <xf numFmtId="0" fontId="7" fillId="0" borderId="32" xfId="0" applyFont="1" applyBorder="1" applyAlignment="1">
      <alignment horizontal="center" vertical="center"/>
    </xf>
    <xf numFmtId="0" fontId="3" fillId="9" borderId="44" xfId="0" applyFont="1" applyFill="1" applyBorder="1" applyAlignment="1">
      <alignment horizontal="center"/>
    </xf>
    <xf numFmtId="0" fontId="0" fillId="0" borderId="48" xfId="0" applyBorder="1" applyAlignment="1">
      <alignment horizontal="center"/>
    </xf>
    <xf numFmtId="2" fontId="0" fillId="0" borderId="47" xfId="0" applyNumberFormat="1" applyBorder="1" applyAlignment="1">
      <alignment horizontal="center"/>
    </xf>
    <xf numFmtId="2" fontId="0" fillId="0" borderId="39" xfId="0" applyNumberFormat="1" applyBorder="1" applyAlignment="1">
      <alignment horizontal="center"/>
    </xf>
    <xf numFmtId="0" fontId="0" fillId="0" borderId="2" xfId="0" applyBorder="1" applyAlignment="1">
      <alignment horizontal="left" vertical="center"/>
    </xf>
    <xf numFmtId="0" fontId="0" fillId="0" borderId="0" xfId="0" applyAlignment="1">
      <alignment horizontal="left" vertical="center"/>
    </xf>
    <xf numFmtId="16" fontId="0" fillId="0" borderId="0" xfId="0" applyNumberFormat="1" applyAlignment="1">
      <alignment horizontal="left" vertical="center"/>
    </xf>
    <xf numFmtId="0" fontId="0" fillId="0" borderId="3" xfId="0" applyBorder="1" applyAlignment="1">
      <alignment horizontal="left" vertical="center"/>
    </xf>
    <xf numFmtId="0" fontId="0" fillId="0" borderId="4" xfId="0" applyBorder="1" applyAlignment="1">
      <alignment horizontal="left" vertical="center"/>
    </xf>
    <xf numFmtId="0" fontId="0" fillId="0" borderId="5" xfId="0" applyBorder="1" applyAlignment="1">
      <alignment horizontal="left" vertical="center"/>
    </xf>
    <xf numFmtId="0" fontId="0" fillId="0" borderId="6" xfId="0" applyBorder="1" applyAlignment="1">
      <alignment horizontal="left" vertical="center"/>
    </xf>
    <xf numFmtId="0" fontId="8" fillId="0" borderId="16" xfId="0" applyFont="1" applyBorder="1" applyAlignment="1">
      <alignment horizontal="center"/>
    </xf>
    <xf numFmtId="0" fontId="8" fillId="0" borderId="10" xfId="0" applyFont="1" applyBorder="1" applyAlignment="1">
      <alignment horizontal="center"/>
    </xf>
    <xf numFmtId="0" fontId="8" fillId="0" borderId="21" xfId="0" applyFont="1" applyBorder="1" applyAlignment="1">
      <alignment horizontal="center"/>
    </xf>
    <xf numFmtId="0" fontId="3" fillId="11" borderId="32" xfId="0" applyFont="1" applyFill="1" applyBorder="1" applyAlignment="1">
      <alignment horizontal="center"/>
    </xf>
    <xf numFmtId="0" fontId="0" fillId="0" borderId="49" xfId="0" applyBorder="1" applyAlignment="1">
      <alignment horizontal="center"/>
    </xf>
    <xf numFmtId="17" fontId="0" fillId="0" borderId="0" xfId="0" applyNumberFormat="1"/>
    <xf numFmtId="0" fontId="1" fillId="7" borderId="21" xfId="0" applyFont="1" applyFill="1" applyBorder="1" applyAlignment="1">
      <alignment horizontal="center"/>
    </xf>
    <xf numFmtId="0" fontId="1" fillId="7" borderId="23" xfId="0" applyFont="1" applyFill="1" applyBorder="1" applyAlignment="1">
      <alignment horizontal="center"/>
    </xf>
    <xf numFmtId="0" fontId="1" fillId="7" borderId="1" xfId="0" applyFont="1" applyFill="1" applyBorder="1" applyAlignment="1">
      <alignment horizontal="center" wrapText="1"/>
    </xf>
    <xf numFmtId="0" fontId="0" fillId="0" borderId="2" xfId="0" applyBorder="1" applyAlignment="1">
      <alignment horizontal="center" vertical="center"/>
    </xf>
    <xf numFmtId="0" fontId="0" fillId="0" borderId="0" xfId="0" applyAlignment="1">
      <alignment horizontal="center" vertical="center"/>
    </xf>
    <xf numFmtId="0" fontId="0" fillId="0" borderId="3" xfId="0" applyBorder="1" applyAlignment="1">
      <alignment horizontal="center" vertical="center"/>
    </xf>
    <xf numFmtId="0" fontId="0" fillId="0" borderId="2" xfId="0" applyBorder="1" applyAlignment="1">
      <alignment horizontal="center" vertical="center" wrapText="1"/>
    </xf>
    <xf numFmtId="0" fontId="0" fillId="0" borderId="0" xfId="0" applyAlignment="1">
      <alignment horizontal="center" vertical="center" wrapText="1"/>
    </xf>
    <xf numFmtId="0" fontId="0" fillId="0" borderId="3" xfId="0" applyBorder="1" applyAlignment="1">
      <alignment horizontal="center" vertical="center" wrapText="1"/>
    </xf>
    <xf numFmtId="0" fontId="1" fillId="7" borderId="2" xfId="0" applyFont="1" applyFill="1" applyBorder="1" applyAlignment="1">
      <alignment horizontal="center"/>
    </xf>
    <xf numFmtId="0" fontId="1" fillId="7" borderId="3" xfId="0" applyFont="1" applyFill="1" applyBorder="1" applyAlignment="1">
      <alignment horizontal="center"/>
    </xf>
    <xf numFmtId="0" fontId="1" fillId="7" borderId="1" xfId="0" applyFont="1" applyFill="1" applyBorder="1" applyAlignment="1">
      <alignment horizontal="center"/>
    </xf>
    <xf numFmtId="0" fontId="1" fillId="7" borderId="33" xfId="0" applyFont="1" applyFill="1" applyBorder="1" applyAlignment="1">
      <alignment horizontal="center"/>
    </xf>
    <xf numFmtId="0" fontId="1" fillId="7" borderId="34" xfId="0" applyFont="1" applyFill="1" applyBorder="1" applyAlignment="1">
      <alignment horizontal="center"/>
    </xf>
    <xf numFmtId="0" fontId="1" fillId="7" borderId="35" xfId="0" applyFont="1" applyFill="1" applyBorder="1" applyAlignment="1">
      <alignment horizontal="center"/>
    </xf>
    <xf numFmtId="0" fontId="3" fillId="7" borderId="12" xfId="0" applyFont="1" applyFill="1" applyBorder="1" applyAlignment="1">
      <alignment horizontal="center"/>
    </xf>
    <xf numFmtId="0" fontId="4" fillId="12" borderId="29" xfId="0" applyFont="1" applyFill="1" applyBorder="1" applyAlignment="1">
      <alignment horizontal="center" vertical="center"/>
    </xf>
    <xf numFmtId="0" fontId="4" fillId="12" borderId="30" xfId="0" applyFont="1" applyFill="1" applyBorder="1" applyAlignment="1">
      <alignment horizontal="center" vertical="center"/>
    </xf>
    <xf numFmtId="0" fontId="4" fillId="12" borderId="31" xfId="0" applyFont="1" applyFill="1" applyBorder="1" applyAlignment="1">
      <alignment horizontal="center" vertical="center"/>
    </xf>
    <xf numFmtId="0" fontId="1" fillId="0" borderId="0" xfId="0" applyFont="1" applyAlignment="1">
      <alignment horizontal="center"/>
    </xf>
    <xf numFmtId="0" fontId="0" fillId="0" borderId="5" xfId="0" applyBorder="1" applyAlignment="1">
      <alignment horizontal="center"/>
    </xf>
    <xf numFmtId="0" fontId="3" fillId="7" borderId="7" xfId="0" applyFont="1" applyFill="1" applyBorder="1" applyAlignment="1">
      <alignment horizontal="center"/>
    </xf>
    <xf numFmtId="0" fontId="3" fillId="7" borderId="8" xfId="0" applyFont="1" applyFill="1" applyBorder="1" applyAlignment="1">
      <alignment horizontal="center"/>
    </xf>
    <xf numFmtId="0" fontId="3" fillId="7" borderId="9" xfId="0" applyFont="1" applyFill="1" applyBorder="1" applyAlignment="1">
      <alignment horizontal="center"/>
    </xf>
    <xf numFmtId="0" fontId="3" fillId="7" borderId="11" xfId="0" applyFont="1" applyFill="1" applyBorder="1" applyAlignment="1">
      <alignment horizontal="center"/>
    </xf>
    <xf numFmtId="0" fontId="1" fillId="12" borderId="29" xfId="0" applyFont="1" applyFill="1" applyBorder="1" applyAlignment="1">
      <alignment horizontal="center" vertical="center" wrapText="1"/>
    </xf>
    <xf numFmtId="0" fontId="1" fillId="12" borderId="30" xfId="0" applyFont="1" applyFill="1" applyBorder="1" applyAlignment="1">
      <alignment horizontal="center" vertical="center" wrapText="1"/>
    </xf>
    <xf numFmtId="0" fontId="1" fillId="12" borderId="31" xfId="0" applyFont="1" applyFill="1" applyBorder="1" applyAlignment="1">
      <alignment horizontal="center" vertical="center" wrapText="1"/>
    </xf>
    <xf numFmtId="14" fontId="0" fillId="0" borderId="5" xfId="0" applyNumberFormat="1" applyBorder="1" applyAlignment="1">
      <alignment horizontal="center"/>
    </xf>
    <xf numFmtId="0" fontId="0" fillId="0" borderId="5" xfId="0" applyFill="1" applyBorder="1" applyAlignment="1">
      <alignment horizontal="center"/>
    </xf>
    <xf numFmtId="0" fontId="0" fillId="0" borderId="6" xfId="0" applyFill="1" applyBorder="1" applyAlignment="1">
      <alignment horizontal="center"/>
    </xf>
    <xf numFmtId="0" fontId="0" fillId="0" borderId="2" xfId="0" applyFill="1" applyBorder="1" applyAlignment="1">
      <alignment horizontal="center"/>
    </xf>
    <xf numFmtId="0" fontId="0" fillId="0" borderId="0" xfId="0" applyFill="1" applyAlignment="1">
      <alignment horizontal="center"/>
    </xf>
    <xf numFmtId="0" fontId="0" fillId="0" borderId="3" xfId="0" applyFill="1" applyBorder="1" applyAlignment="1">
      <alignment horizontal="center"/>
    </xf>
    <xf numFmtId="0" fontId="0" fillId="0" borderId="0" xfId="0" applyFill="1" applyAlignment="1">
      <alignment wrapText="1"/>
    </xf>
    <xf numFmtId="0" fontId="0" fillId="0" borderId="0" xfId="0" applyFill="1"/>
  </cellXfs>
  <cellStyles count="1">
    <cellStyle name="Standard" xfId="0" builtinId="0"/>
  </cellStyles>
  <dxfs count="60">
    <dxf>
      <font>
        <color rgb="FF9C5700"/>
      </font>
      <fill>
        <patternFill>
          <bgColor rgb="FFFFEB9C"/>
        </patternFill>
      </fill>
    </dxf>
    <dxf>
      <font>
        <color rgb="FF006100"/>
      </font>
      <fill>
        <patternFill>
          <bgColor rgb="FFC6EFCE"/>
        </patternFill>
      </fill>
    </dxf>
    <dxf>
      <font>
        <b/>
        <i val="0"/>
        <color theme="1"/>
      </font>
      <fill>
        <patternFill patternType="solid">
          <bgColor theme="9"/>
        </patternFill>
      </fill>
    </dxf>
    <dxf>
      <font>
        <b/>
        <i val="0"/>
        <color theme="1"/>
      </font>
      <fill>
        <patternFill patternType="solid">
          <bgColor theme="9" tint="0.59999389629810485"/>
        </patternFill>
      </fill>
    </dxf>
    <dxf>
      <font>
        <b/>
        <i val="0"/>
        <color theme="1"/>
      </font>
      <fill>
        <patternFill>
          <bgColor rgb="FFFFEB9C"/>
        </patternFill>
      </fill>
    </dxf>
    <dxf>
      <font>
        <b/>
        <i val="0"/>
        <color theme="1"/>
      </font>
      <fill>
        <patternFill patternType="solid">
          <bgColor theme="5"/>
        </patternFill>
      </fill>
    </dxf>
    <dxf>
      <font>
        <b/>
        <i val="0"/>
        <color theme="1"/>
      </font>
      <fill>
        <patternFill patternType="solid">
          <bgColor rgb="FFFF0000"/>
        </patternFill>
      </fill>
    </dxf>
    <dxf>
      <font>
        <color rgb="FF9C5700"/>
      </font>
      <fill>
        <patternFill>
          <bgColor rgb="FFFFEB9C"/>
        </patternFill>
      </fill>
    </dxf>
    <dxf>
      <font>
        <color rgb="FF006100"/>
      </font>
      <fill>
        <patternFill>
          <bgColor rgb="FFC6EFCE"/>
        </patternFill>
      </fill>
    </dxf>
    <dxf>
      <font>
        <b/>
        <i val="0"/>
        <color theme="1"/>
      </font>
      <fill>
        <patternFill patternType="solid">
          <bgColor theme="9"/>
        </patternFill>
      </fill>
    </dxf>
    <dxf>
      <font>
        <b/>
        <i val="0"/>
        <color theme="1"/>
      </font>
      <fill>
        <patternFill patternType="solid">
          <bgColor theme="9" tint="0.59999389629810485"/>
        </patternFill>
      </fill>
    </dxf>
    <dxf>
      <font>
        <b/>
        <i val="0"/>
        <color theme="1"/>
      </font>
      <fill>
        <patternFill>
          <bgColor rgb="FFFFEB9C"/>
        </patternFill>
      </fill>
    </dxf>
    <dxf>
      <font>
        <b/>
        <i val="0"/>
        <color theme="1"/>
      </font>
      <fill>
        <patternFill patternType="solid">
          <bgColor theme="5"/>
        </patternFill>
      </fill>
    </dxf>
    <dxf>
      <font>
        <b/>
        <i val="0"/>
        <color theme="1"/>
      </font>
      <fill>
        <patternFill patternType="solid">
          <bgColor rgb="FFFF0000"/>
        </patternFill>
      </fill>
    </dxf>
    <dxf>
      <font>
        <color rgb="FF9C5700"/>
      </font>
      <fill>
        <patternFill>
          <bgColor rgb="FFFFEB9C"/>
        </patternFill>
      </fill>
    </dxf>
    <dxf>
      <font>
        <color rgb="FF006100"/>
      </font>
      <fill>
        <patternFill>
          <bgColor rgb="FFC6EFCE"/>
        </patternFill>
      </fill>
    </dxf>
    <dxf>
      <font>
        <b/>
        <i val="0"/>
        <color theme="1"/>
      </font>
      <fill>
        <patternFill patternType="solid">
          <bgColor theme="9"/>
        </patternFill>
      </fill>
    </dxf>
    <dxf>
      <font>
        <b/>
        <i val="0"/>
        <color theme="1"/>
      </font>
      <fill>
        <patternFill patternType="solid">
          <bgColor theme="9" tint="0.59999389629810485"/>
        </patternFill>
      </fill>
    </dxf>
    <dxf>
      <font>
        <b/>
        <i val="0"/>
        <color theme="1"/>
      </font>
      <fill>
        <patternFill>
          <bgColor rgb="FFFFEB9C"/>
        </patternFill>
      </fill>
    </dxf>
    <dxf>
      <font>
        <b/>
        <i val="0"/>
        <color theme="1"/>
      </font>
      <fill>
        <patternFill patternType="solid">
          <bgColor theme="5"/>
        </patternFill>
      </fill>
    </dxf>
    <dxf>
      <font>
        <b/>
        <i val="0"/>
        <color theme="1"/>
      </font>
      <fill>
        <patternFill patternType="solid">
          <bgColor rgb="FFFF0000"/>
        </patternFill>
      </fill>
    </dxf>
    <dxf>
      <font>
        <color rgb="FF9C5700"/>
      </font>
      <fill>
        <patternFill>
          <bgColor rgb="FFFFEB9C"/>
        </patternFill>
      </fill>
    </dxf>
    <dxf>
      <font>
        <color rgb="FF006100"/>
      </font>
      <fill>
        <patternFill>
          <bgColor rgb="FFC6EFCE"/>
        </patternFill>
      </fill>
    </dxf>
    <dxf>
      <font>
        <b/>
        <i val="0"/>
        <color theme="1"/>
      </font>
      <fill>
        <patternFill patternType="solid">
          <bgColor theme="9"/>
        </patternFill>
      </fill>
    </dxf>
    <dxf>
      <font>
        <b/>
        <i val="0"/>
        <color theme="1"/>
      </font>
      <fill>
        <patternFill patternType="solid">
          <bgColor theme="9" tint="0.59999389629810485"/>
        </patternFill>
      </fill>
    </dxf>
    <dxf>
      <font>
        <b/>
        <i val="0"/>
        <color theme="1"/>
      </font>
      <fill>
        <patternFill>
          <bgColor rgb="FFFFEB9C"/>
        </patternFill>
      </fill>
    </dxf>
    <dxf>
      <font>
        <b/>
        <i val="0"/>
        <color theme="1"/>
      </font>
      <fill>
        <patternFill patternType="solid">
          <bgColor theme="5"/>
        </patternFill>
      </fill>
    </dxf>
    <dxf>
      <font>
        <b/>
        <i val="0"/>
        <color theme="1"/>
      </font>
      <fill>
        <patternFill patternType="solid">
          <bgColor rgb="FFFF0000"/>
        </patternFill>
      </fill>
    </dxf>
    <dxf>
      <font>
        <color rgb="FF9C5700"/>
      </font>
      <fill>
        <patternFill>
          <bgColor rgb="FFFFEB9C"/>
        </patternFill>
      </fill>
    </dxf>
    <dxf>
      <font>
        <color rgb="FF006100"/>
      </font>
      <fill>
        <patternFill>
          <bgColor rgb="FFC6EFCE"/>
        </patternFill>
      </fill>
    </dxf>
    <dxf>
      <font>
        <b/>
        <i val="0"/>
        <color theme="1"/>
      </font>
      <fill>
        <patternFill patternType="solid">
          <bgColor theme="9"/>
        </patternFill>
      </fill>
    </dxf>
    <dxf>
      <font>
        <b/>
        <i val="0"/>
        <color theme="1"/>
      </font>
      <fill>
        <patternFill patternType="solid">
          <bgColor theme="9" tint="0.59999389629810485"/>
        </patternFill>
      </fill>
    </dxf>
    <dxf>
      <font>
        <b/>
        <i val="0"/>
        <color theme="1"/>
      </font>
      <fill>
        <patternFill>
          <bgColor rgb="FFFFEB9C"/>
        </patternFill>
      </fill>
    </dxf>
    <dxf>
      <font>
        <b/>
        <i val="0"/>
        <color theme="1"/>
      </font>
      <fill>
        <patternFill patternType="solid">
          <bgColor theme="5"/>
        </patternFill>
      </fill>
    </dxf>
    <dxf>
      <font>
        <b/>
        <i val="0"/>
        <color theme="1"/>
      </font>
      <fill>
        <patternFill patternType="solid">
          <bgColor rgb="FFFF0000"/>
        </patternFill>
      </fill>
    </dxf>
    <dxf>
      <font>
        <b/>
        <i val="0"/>
        <color theme="1"/>
      </font>
      <fill>
        <patternFill patternType="solid">
          <bgColor theme="9"/>
        </patternFill>
      </fill>
    </dxf>
    <dxf>
      <font>
        <b/>
        <i val="0"/>
        <color theme="1"/>
      </font>
      <fill>
        <patternFill patternType="solid">
          <bgColor theme="9" tint="0.59999389629810485"/>
        </patternFill>
      </fill>
    </dxf>
    <dxf>
      <font>
        <b/>
        <i val="0"/>
        <color theme="1"/>
      </font>
      <fill>
        <patternFill>
          <bgColor rgb="FFFFEB9C"/>
        </patternFill>
      </fill>
    </dxf>
    <dxf>
      <font>
        <b/>
        <i val="0"/>
        <color theme="1"/>
      </font>
      <fill>
        <patternFill patternType="solid">
          <bgColor theme="5"/>
        </patternFill>
      </fill>
    </dxf>
    <dxf>
      <font>
        <b/>
        <i val="0"/>
        <color theme="1"/>
      </font>
      <fill>
        <patternFill patternType="solid">
          <bgColor rgb="FFFF0000"/>
        </patternFill>
      </fill>
    </dxf>
    <dxf>
      <font>
        <b/>
        <i val="0"/>
        <color theme="1"/>
      </font>
      <fill>
        <patternFill patternType="solid">
          <bgColor theme="9"/>
        </patternFill>
      </fill>
    </dxf>
    <dxf>
      <font>
        <b/>
        <i val="0"/>
        <color theme="1"/>
      </font>
      <fill>
        <patternFill patternType="solid">
          <bgColor theme="9" tint="0.59999389629810485"/>
        </patternFill>
      </fill>
    </dxf>
    <dxf>
      <font>
        <b/>
        <i val="0"/>
        <color theme="1"/>
      </font>
      <fill>
        <patternFill>
          <bgColor rgb="FFFFEB9C"/>
        </patternFill>
      </fill>
    </dxf>
    <dxf>
      <font>
        <b/>
        <i val="0"/>
        <color theme="1"/>
      </font>
      <fill>
        <patternFill patternType="solid">
          <bgColor theme="5"/>
        </patternFill>
      </fill>
    </dxf>
    <dxf>
      <font>
        <b/>
        <i val="0"/>
        <color theme="1"/>
      </font>
      <fill>
        <patternFill patternType="solid">
          <bgColor rgb="FFFF0000"/>
        </patternFill>
      </fill>
    </dxf>
    <dxf>
      <font>
        <b/>
        <i val="0"/>
        <color theme="1"/>
      </font>
      <fill>
        <patternFill patternType="solid">
          <bgColor theme="9"/>
        </patternFill>
      </fill>
    </dxf>
    <dxf>
      <font>
        <b/>
        <i val="0"/>
        <color theme="1"/>
      </font>
      <fill>
        <patternFill patternType="solid">
          <bgColor theme="9" tint="0.59999389629810485"/>
        </patternFill>
      </fill>
    </dxf>
    <dxf>
      <font>
        <b/>
        <i val="0"/>
        <color theme="1"/>
      </font>
      <fill>
        <patternFill>
          <bgColor rgb="FFFFEB9C"/>
        </patternFill>
      </fill>
    </dxf>
    <dxf>
      <font>
        <b/>
        <i val="0"/>
        <color theme="1"/>
      </font>
      <fill>
        <patternFill patternType="solid">
          <bgColor theme="5"/>
        </patternFill>
      </fill>
    </dxf>
    <dxf>
      <font>
        <b/>
        <i val="0"/>
        <color theme="1"/>
      </font>
      <fill>
        <patternFill patternType="solid">
          <bgColor rgb="FFFF0000"/>
        </patternFill>
      </fill>
    </dxf>
    <dxf>
      <font>
        <b/>
        <i val="0"/>
        <color theme="1"/>
      </font>
      <fill>
        <patternFill patternType="solid">
          <bgColor theme="9"/>
        </patternFill>
      </fill>
    </dxf>
    <dxf>
      <font>
        <b/>
        <i val="0"/>
        <color theme="1"/>
      </font>
      <fill>
        <patternFill patternType="solid">
          <bgColor theme="9" tint="0.59999389629810485"/>
        </patternFill>
      </fill>
    </dxf>
    <dxf>
      <font>
        <b/>
        <i val="0"/>
        <color theme="1"/>
      </font>
      <fill>
        <patternFill>
          <bgColor rgb="FFFFEB9C"/>
        </patternFill>
      </fill>
    </dxf>
    <dxf>
      <font>
        <b/>
        <i val="0"/>
        <color theme="1"/>
      </font>
      <fill>
        <patternFill patternType="solid">
          <bgColor theme="5"/>
        </patternFill>
      </fill>
    </dxf>
    <dxf>
      <font>
        <b/>
        <i val="0"/>
        <color theme="1"/>
      </font>
      <fill>
        <patternFill patternType="solid">
          <bgColor rgb="FFFF0000"/>
        </patternFill>
      </fill>
    </dxf>
    <dxf>
      <font>
        <b/>
        <i val="0"/>
        <color theme="1"/>
      </font>
      <fill>
        <patternFill patternType="solid">
          <bgColor theme="9"/>
        </patternFill>
      </fill>
    </dxf>
    <dxf>
      <font>
        <b/>
        <i val="0"/>
        <color theme="1"/>
      </font>
      <fill>
        <patternFill patternType="solid">
          <bgColor theme="9" tint="0.59999389629810485"/>
        </patternFill>
      </fill>
    </dxf>
    <dxf>
      <font>
        <b/>
        <i val="0"/>
        <color theme="1"/>
      </font>
      <fill>
        <patternFill>
          <bgColor rgb="FFFFEB9C"/>
        </patternFill>
      </fill>
    </dxf>
    <dxf>
      <font>
        <b/>
        <i val="0"/>
        <color theme="1"/>
      </font>
      <fill>
        <patternFill patternType="solid">
          <bgColor theme="5"/>
        </patternFill>
      </fill>
    </dxf>
    <dxf>
      <font>
        <b/>
        <i val="0"/>
        <color theme="1"/>
      </font>
      <fill>
        <patternFill patternType="solid">
          <bgColor rgb="FFFF0000"/>
        </patternFill>
      </fill>
    </dxf>
  </dxfs>
  <tableStyles count="0" defaultTableStyle="TableStyleMedium2" defaultPivotStyle="PivotStyleLight16"/>
  <colors>
    <mruColors>
      <color rgb="FFFF00FF"/>
      <color rgb="FFD94144"/>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12</xdr:col>
      <xdr:colOff>228600</xdr:colOff>
      <xdr:row>0</xdr:row>
      <xdr:rowOff>79375</xdr:rowOff>
    </xdr:from>
    <xdr:to>
      <xdr:col>13</xdr:col>
      <xdr:colOff>523875</xdr:colOff>
      <xdr:row>3</xdr:row>
      <xdr:rowOff>558800</xdr:rowOff>
    </xdr:to>
    <xdr:pic>
      <xdr:nvPicPr>
        <xdr:cNvPr id="3" name="Grafik 2">
          <a:extLst>
            <a:ext uri="{FF2B5EF4-FFF2-40B4-BE49-F238E27FC236}">
              <a16:creationId xmlns:a16="http://schemas.microsoft.com/office/drawing/2014/main" id="{6539F4D1-05E3-448D-98F9-086A2AC0B6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353550" y="79375"/>
          <a:ext cx="1054100" cy="1047750"/>
        </a:xfrm>
        <a:prstGeom prst="rect">
          <a:avLst/>
        </a:prstGeom>
      </xdr:spPr>
    </xdr:pic>
    <xdr:clientData/>
  </xdr:twoCellAnchor>
  <xdr:twoCellAnchor editAs="oneCell">
    <xdr:from>
      <xdr:col>8</xdr:col>
      <xdr:colOff>749300</xdr:colOff>
      <xdr:row>1</xdr:row>
      <xdr:rowOff>9525</xdr:rowOff>
    </xdr:from>
    <xdr:to>
      <xdr:col>10</xdr:col>
      <xdr:colOff>600075</xdr:colOff>
      <xdr:row>3</xdr:row>
      <xdr:rowOff>466725</xdr:rowOff>
    </xdr:to>
    <xdr:pic>
      <xdr:nvPicPr>
        <xdr:cNvPr id="5" name="Grafik 4">
          <a:extLst>
            <a:ext uri="{FF2B5EF4-FFF2-40B4-BE49-F238E27FC236}">
              <a16:creationId xmlns:a16="http://schemas.microsoft.com/office/drawing/2014/main" id="{F12951E0-9D5C-4C4C-A242-9AD35EAC7408}"/>
            </a:ext>
            <a:ext uri="{147F2762-F138-4A5C-976F-8EAC2B608ADB}">
              <a16:predDERef xmlns:a16="http://schemas.microsoft.com/office/drawing/2014/main" pred="{6539F4D1-05E3-448D-98F9-086A2AC0B6A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6826250" y="371475"/>
          <a:ext cx="1371600" cy="66357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12</xdr:col>
      <xdr:colOff>38100</xdr:colOff>
      <xdr:row>0</xdr:row>
      <xdr:rowOff>69850</xdr:rowOff>
    </xdr:from>
    <xdr:to>
      <xdr:col>13</xdr:col>
      <xdr:colOff>482600</xdr:colOff>
      <xdr:row>4</xdr:row>
      <xdr:rowOff>0</xdr:rowOff>
    </xdr:to>
    <xdr:pic>
      <xdr:nvPicPr>
        <xdr:cNvPr id="2" name="Grafik 2">
          <a:extLst>
            <a:ext uri="{FF2B5EF4-FFF2-40B4-BE49-F238E27FC236}">
              <a16:creationId xmlns:a16="http://schemas.microsoft.com/office/drawing/2014/main" id="{342CC32F-67EE-4EFE-A1DF-4C531A63E4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096250" y="69850"/>
          <a:ext cx="1054100" cy="1047750"/>
        </a:xfrm>
        <a:prstGeom prst="rect">
          <a:avLst/>
        </a:prstGeom>
      </xdr:spPr>
    </xdr:pic>
    <xdr:clientData/>
  </xdr:twoCellAnchor>
  <xdr:twoCellAnchor editAs="oneCell">
    <xdr:from>
      <xdr:col>8</xdr:col>
      <xdr:colOff>596900</xdr:colOff>
      <xdr:row>0</xdr:row>
      <xdr:rowOff>304800</xdr:rowOff>
    </xdr:from>
    <xdr:to>
      <xdr:col>11</xdr:col>
      <xdr:colOff>139700</xdr:colOff>
      <xdr:row>2</xdr:row>
      <xdr:rowOff>149225</xdr:rowOff>
    </xdr:to>
    <xdr:pic>
      <xdr:nvPicPr>
        <xdr:cNvPr id="3" name="Grafik 4">
          <a:extLst>
            <a:ext uri="{FF2B5EF4-FFF2-40B4-BE49-F238E27FC236}">
              <a16:creationId xmlns:a16="http://schemas.microsoft.com/office/drawing/2014/main" id="{C649EA5D-D9FD-4E30-BDDD-14B8A531D3D2}"/>
            </a:ext>
            <a:ext uri="{147F2762-F138-4A5C-976F-8EAC2B608ADB}">
              <a16:predDERef xmlns:a16="http://schemas.microsoft.com/office/drawing/2014/main" pred="{342CC32F-67EE-4EFE-A1DF-4C531A63E46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6216650" y="304800"/>
          <a:ext cx="1371600" cy="6635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12</xdr:col>
      <xdr:colOff>95250</xdr:colOff>
      <xdr:row>0</xdr:row>
      <xdr:rowOff>3175</xdr:rowOff>
    </xdr:from>
    <xdr:to>
      <xdr:col>13</xdr:col>
      <xdr:colOff>539750</xdr:colOff>
      <xdr:row>3</xdr:row>
      <xdr:rowOff>485775</xdr:rowOff>
    </xdr:to>
    <xdr:pic>
      <xdr:nvPicPr>
        <xdr:cNvPr id="2" name="Grafik 2">
          <a:extLst>
            <a:ext uri="{FF2B5EF4-FFF2-40B4-BE49-F238E27FC236}">
              <a16:creationId xmlns:a16="http://schemas.microsoft.com/office/drawing/2014/main" id="{38D2A7F6-6FCB-4478-9D7A-1343D506DD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153400" y="3175"/>
          <a:ext cx="1054100" cy="1047750"/>
        </a:xfrm>
        <a:prstGeom prst="rect">
          <a:avLst/>
        </a:prstGeom>
      </xdr:spPr>
    </xdr:pic>
    <xdr:clientData/>
  </xdr:twoCellAnchor>
  <xdr:twoCellAnchor editAs="oneCell">
    <xdr:from>
      <xdr:col>9</xdr:col>
      <xdr:colOff>387350</xdr:colOff>
      <xdr:row>0</xdr:row>
      <xdr:rowOff>247650</xdr:rowOff>
    </xdr:from>
    <xdr:to>
      <xdr:col>11</xdr:col>
      <xdr:colOff>539750</xdr:colOff>
      <xdr:row>3</xdr:row>
      <xdr:rowOff>339725</xdr:rowOff>
    </xdr:to>
    <xdr:pic>
      <xdr:nvPicPr>
        <xdr:cNvPr id="3" name="Grafik 4">
          <a:extLst>
            <a:ext uri="{FF2B5EF4-FFF2-40B4-BE49-F238E27FC236}">
              <a16:creationId xmlns:a16="http://schemas.microsoft.com/office/drawing/2014/main" id="{D0D92647-3317-4664-8009-2EE7DF0D764A}"/>
            </a:ext>
            <a:ext uri="{147F2762-F138-4A5C-976F-8EAC2B608ADB}">
              <a16:predDERef xmlns:a16="http://schemas.microsoft.com/office/drawing/2014/main" pred="{38D2A7F6-6FCB-4478-9D7A-1343D506DD5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6616700" y="247650"/>
          <a:ext cx="1371600" cy="6635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11</xdr:col>
      <xdr:colOff>600075</xdr:colOff>
      <xdr:row>0</xdr:row>
      <xdr:rowOff>31750</xdr:rowOff>
    </xdr:from>
    <xdr:to>
      <xdr:col>13</xdr:col>
      <xdr:colOff>434975</xdr:colOff>
      <xdr:row>3</xdr:row>
      <xdr:rowOff>501650</xdr:rowOff>
    </xdr:to>
    <xdr:pic>
      <xdr:nvPicPr>
        <xdr:cNvPr id="2" name="Grafik 2">
          <a:extLst>
            <a:ext uri="{FF2B5EF4-FFF2-40B4-BE49-F238E27FC236}">
              <a16:creationId xmlns:a16="http://schemas.microsoft.com/office/drawing/2014/main" id="{80B71E46-42D1-435F-AA12-A7328F8B62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048625" y="31750"/>
          <a:ext cx="1054100" cy="1047750"/>
        </a:xfrm>
        <a:prstGeom prst="rect">
          <a:avLst/>
        </a:prstGeom>
      </xdr:spPr>
    </xdr:pic>
    <xdr:clientData/>
  </xdr:twoCellAnchor>
  <xdr:twoCellAnchor editAs="oneCell">
    <xdr:from>
      <xdr:col>9</xdr:col>
      <xdr:colOff>120650</xdr:colOff>
      <xdr:row>0</xdr:row>
      <xdr:rowOff>295275</xdr:rowOff>
    </xdr:from>
    <xdr:to>
      <xdr:col>11</xdr:col>
      <xdr:colOff>273050</xdr:colOff>
      <xdr:row>3</xdr:row>
      <xdr:rowOff>387350</xdr:rowOff>
    </xdr:to>
    <xdr:pic>
      <xdr:nvPicPr>
        <xdr:cNvPr id="3" name="Grafik 4">
          <a:extLst>
            <a:ext uri="{FF2B5EF4-FFF2-40B4-BE49-F238E27FC236}">
              <a16:creationId xmlns:a16="http://schemas.microsoft.com/office/drawing/2014/main" id="{314FE79B-0E24-4425-9344-A55BE38DAC38}"/>
            </a:ext>
            <a:ext uri="{147F2762-F138-4A5C-976F-8EAC2B608ADB}">
              <a16:predDERef xmlns:a16="http://schemas.microsoft.com/office/drawing/2014/main" pred="{80B71E46-42D1-435F-AA12-A7328F8B6216}"/>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6350000" y="295275"/>
          <a:ext cx="1371600" cy="66357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12</xdr:col>
      <xdr:colOff>104775</xdr:colOff>
      <xdr:row>0</xdr:row>
      <xdr:rowOff>117475</xdr:rowOff>
    </xdr:from>
    <xdr:to>
      <xdr:col>13</xdr:col>
      <xdr:colOff>549275</xdr:colOff>
      <xdr:row>3</xdr:row>
      <xdr:rowOff>600075</xdr:rowOff>
    </xdr:to>
    <xdr:pic>
      <xdr:nvPicPr>
        <xdr:cNvPr id="2" name="Grafik 2">
          <a:extLst>
            <a:ext uri="{FF2B5EF4-FFF2-40B4-BE49-F238E27FC236}">
              <a16:creationId xmlns:a16="http://schemas.microsoft.com/office/drawing/2014/main" id="{E6AC0C7D-4700-4966-9822-9F7D0F6263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162925" y="117475"/>
          <a:ext cx="1054100" cy="1047750"/>
        </a:xfrm>
        <a:prstGeom prst="rect">
          <a:avLst/>
        </a:prstGeom>
      </xdr:spPr>
    </xdr:pic>
    <xdr:clientData/>
  </xdr:twoCellAnchor>
  <xdr:twoCellAnchor editAs="oneCell">
    <xdr:from>
      <xdr:col>9</xdr:col>
      <xdr:colOff>263525</xdr:colOff>
      <xdr:row>0</xdr:row>
      <xdr:rowOff>352425</xdr:rowOff>
    </xdr:from>
    <xdr:to>
      <xdr:col>11</xdr:col>
      <xdr:colOff>415925</xdr:colOff>
      <xdr:row>3</xdr:row>
      <xdr:rowOff>444500</xdr:rowOff>
    </xdr:to>
    <xdr:pic>
      <xdr:nvPicPr>
        <xdr:cNvPr id="3" name="Grafik 4">
          <a:extLst>
            <a:ext uri="{FF2B5EF4-FFF2-40B4-BE49-F238E27FC236}">
              <a16:creationId xmlns:a16="http://schemas.microsoft.com/office/drawing/2014/main" id="{91D516C8-393D-4426-B90C-11609F038261}"/>
            </a:ext>
            <a:ext uri="{147F2762-F138-4A5C-976F-8EAC2B608ADB}">
              <a16:predDERef xmlns:a16="http://schemas.microsoft.com/office/drawing/2014/main" pred="{E6AC0C7D-4700-4966-9822-9F7D0F62634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6492875" y="352425"/>
          <a:ext cx="1371600" cy="6635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12</xdr:col>
      <xdr:colOff>9525</xdr:colOff>
      <xdr:row>0</xdr:row>
      <xdr:rowOff>117475</xdr:rowOff>
    </xdr:from>
    <xdr:to>
      <xdr:col>13</xdr:col>
      <xdr:colOff>454025</xdr:colOff>
      <xdr:row>3</xdr:row>
      <xdr:rowOff>596900</xdr:rowOff>
    </xdr:to>
    <xdr:pic>
      <xdr:nvPicPr>
        <xdr:cNvPr id="2" name="Grafik 2">
          <a:extLst>
            <a:ext uri="{FF2B5EF4-FFF2-40B4-BE49-F238E27FC236}">
              <a16:creationId xmlns:a16="http://schemas.microsoft.com/office/drawing/2014/main" id="{CB253F73-E22B-4248-9EC1-DB66FD0180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067675" y="117475"/>
          <a:ext cx="1054100" cy="1047750"/>
        </a:xfrm>
        <a:prstGeom prst="rect">
          <a:avLst/>
        </a:prstGeom>
      </xdr:spPr>
    </xdr:pic>
    <xdr:clientData/>
  </xdr:twoCellAnchor>
  <xdr:twoCellAnchor editAs="oneCell">
    <xdr:from>
      <xdr:col>9</xdr:col>
      <xdr:colOff>6350</xdr:colOff>
      <xdr:row>1</xdr:row>
      <xdr:rowOff>0</xdr:rowOff>
    </xdr:from>
    <xdr:to>
      <xdr:col>11</xdr:col>
      <xdr:colOff>161925</xdr:colOff>
      <xdr:row>3</xdr:row>
      <xdr:rowOff>454025</xdr:rowOff>
    </xdr:to>
    <xdr:pic>
      <xdr:nvPicPr>
        <xdr:cNvPr id="3" name="Grafik 4">
          <a:extLst>
            <a:ext uri="{FF2B5EF4-FFF2-40B4-BE49-F238E27FC236}">
              <a16:creationId xmlns:a16="http://schemas.microsoft.com/office/drawing/2014/main" id="{1B32A986-DBB0-4137-9BD2-D169FDAD8415}"/>
            </a:ext>
            <a:ext uri="{147F2762-F138-4A5C-976F-8EAC2B608ADB}">
              <a16:predDERef xmlns:a16="http://schemas.microsoft.com/office/drawing/2014/main" pred="{CB253F73-E22B-4248-9EC1-DB66FD0180C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6235700" y="361950"/>
          <a:ext cx="1371600" cy="6635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12</xdr:col>
      <xdr:colOff>38100</xdr:colOff>
      <xdr:row>0</xdr:row>
      <xdr:rowOff>69850</xdr:rowOff>
    </xdr:from>
    <xdr:to>
      <xdr:col>13</xdr:col>
      <xdr:colOff>482600</xdr:colOff>
      <xdr:row>3</xdr:row>
      <xdr:rowOff>539750</xdr:rowOff>
    </xdr:to>
    <xdr:pic>
      <xdr:nvPicPr>
        <xdr:cNvPr id="2" name="Grafik 2">
          <a:extLst>
            <a:ext uri="{FF2B5EF4-FFF2-40B4-BE49-F238E27FC236}">
              <a16:creationId xmlns:a16="http://schemas.microsoft.com/office/drawing/2014/main" id="{0C7D35A8-1749-4190-AD04-E6CFCE0B06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096250" y="69850"/>
          <a:ext cx="1054100" cy="1047750"/>
        </a:xfrm>
        <a:prstGeom prst="rect">
          <a:avLst/>
        </a:prstGeom>
      </xdr:spPr>
    </xdr:pic>
    <xdr:clientData/>
  </xdr:twoCellAnchor>
  <xdr:twoCellAnchor editAs="oneCell">
    <xdr:from>
      <xdr:col>8</xdr:col>
      <xdr:colOff>596900</xdr:colOff>
      <xdr:row>0</xdr:row>
      <xdr:rowOff>304800</xdr:rowOff>
    </xdr:from>
    <xdr:to>
      <xdr:col>11</xdr:col>
      <xdr:colOff>139700</xdr:colOff>
      <xdr:row>3</xdr:row>
      <xdr:rowOff>396875</xdr:rowOff>
    </xdr:to>
    <xdr:pic>
      <xdr:nvPicPr>
        <xdr:cNvPr id="3" name="Grafik 4">
          <a:extLst>
            <a:ext uri="{FF2B5EF4-FFF2-40B4-BE49-F238E27FC236}">
              <a16:creationId xmlns:a16="http://schemas.microsoft.com/office/drawing/2014/main" id="{D5B6C399-A5F1-420F-8550-BAD208745F32}"/>
            </a:ext>
            <a:ext uri="{147F2762-F138-4A5C-976F-8EAC2B608ADB}">
              <a16:predDERef xmlns:a16="http://schemas.microsoft.com/office/drawing/2014/main" pred="{0C7D35A8-1749-4190-AD04-E6CFCE0B062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6216650" y="304800"/>
          <a:ext cx="1371600" cy="66357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12</xdr:col>
      <xdr:colOff>38100</xdr:colOff>
      <xdr:row>0</xdr:row>
      <xdr:rowOff>69850</xdr:rowOff>
    </xdr:from>
    <xdr:to>
      <xdr:col>13</xdr:col>
      <xdr:colOff>492125</xdr:colOff>
      <xdr:row>3</xdr:row>
      <xdr:rowOff>320675</xdr:rowOff>
    </xdr:to>
    <xdr:pic>
      <xdr:nvPicPr>
        <xdr:cNvPr id="2" name="Grafik 2">
          <a:extLst>
            <a:ext uri="{FF2B5EF4-FFF2-40B4-BE49-F238E27FC236}">
              <a16:creationId xmlns:a16="http://schemas.microsoft.com/office/drawing/2014/main" id="{D0775364-662F-48A9-BBD3-1D71F9462F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096250" y="69850"/>
          <a:ext cx="1054100" cy="1047750"/>
        </a:xfrm>
        <a:prstGeom prst="rect">
          <a:avLst/>
        </a:prstGeom>
      </xdr:spPr>
    </xdr:pic>
    <xdr:clientData/>
  </xdr:twoCellAnchor>
  <xdr:twoCellAnchor editAs="oneCell">
    <xdr:from>
      <xdr:col>8</xdr:col>
      <xdr:colOff>596900</xdr:colOff>
      <xdr:row>0</xdr:row>
      <xdr:rowOff>304800</xdr:rowOff>
    </xdr:from>
    <xdr:to>
      <xdr:col>11</xdr:col>
      <xdr:colOff>149225</xdr:colOff>
      <xdr:row>3</xdr:row>
      <xdr:rowOff>168275</xdr:rowOff>
    </xdr:to>
    <xdr:pic>
      <xdr:nvPicPr>
        <xdr:cNvPr id="3" name="Grafik 4">
          <a:extLst>
            <a:ext uri="{FF2B5EF4-FFF2-40B4-BE49-F238E27FC236}">
              <a16:creationId xmlns:a16="http://schemas.microsoft.com/office/drawing/2014/main" id="{5E742A4D-C6A3-48CE-9AD1-32F1AE19F2BC}"/>
            </a:ext>
            <a:ext uri="{147F2762-F138-4A5C-976F-8EAC2B608ADB}">
              <a16:predDERef xmlns:a16="http://schemas.microsoft.com/office/drawing/2014/main" pred="{D0775364-662F-48A9-BBD3-1D71F9462F3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6216650" y="304800"/>
          <a:ext cx="1371600" cy="66357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12</xdr:col>
      <xdr:colOff>38100</xdr:colOff>
      <xdr:row>0</xdr:row>
      <xdr:rowOff>69850</xdr:rowOff>
    </xdr:from>
    <xdr:to>
      <xdr:col>13</xdr:col>
      <xdr:colOff>485775</xdr:colOff>
      <xdr:row>3</xdr:row>
      <xdr:rowOff>542925</xdr:rowOff>
    </xdr:to>
    <xdr:pic>
      <xdr:nvPicPr>
        <xdr:cNvPr id="2" name="Grafik 2">
          <a:extLst>
            <a:ext uri="{FF2B5EF4-FFF2-40B4-BE49-F238E27FC236}">
              <a16:creationId xmlns:a16="http://schemas.microsoft.com/office/drawing/2014/main" id="{8695A2B9-8E7D-41E3-ACDC-97E783569F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096250" y="69850"/>
          <a:ext cx="1054100" cy="1047750"/>
        </a:xfrm>
        <a:prstGeom prst="rect">
          <a:avLst/>
        </a:prstGeom>
      </xdr:spPr>
    </xdr:pic>
    <xdr:clientData/>
  </xdr:twoCellAnchor>
  <xdr:twoCellAnchor editAs="oneCell">
    <xdr:from>
      <xdr:col>8</xdr:col>
      <xdr:colOff>596900</xdr:colOff>
      <xdr:row>0</xdr:row>
      <xdr:rowOff>304800</xdr:rowOff>
    </xdr:from>
    <xdr:to>
      <xdr:col>11</xdr:col>
      <xdr:colOff>142875</xdr:colOff>
      <xdr:row>3</xdr:row>
      <xdr:rowOff>396875</xdr:rowOff>
    </xdr:to>
    <xdr:pic>
      <xdr:nvPicPr>
        <xdr:cNvPr id="3" name="Grafik 4">
          <a:extLst>
            <a:ext uri="{FF2B5EF4-FFF2-40B4-BE49-F238E27FC236}">
              <a16:creationId xmlns:a16="http://schemas.microsoft.com/office/drawing/2014/main" id="{377906F8-2A04-4E3E-AE9F-69E8CB930DEF}"/>
            </a:ext>
            <a:ext uri="{147F2762-F138-4A5C-976F-8EAC2B608ADB}">
              <a16:predDERef xmlns:a16="http://schemas.microsoft.com/office/drawing/2014/main" pred="{8695A2B9-8E7D-41E3-ACDC-97E783569FE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6216650" y="304800"/>
          <a:ext cx="1371600" cy="66357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12</xdr:col>
      <xdr:colOff>38100</xdr:colOff>
      <xdr:row>0</xdr:row>
      <xdr:rowOff>69850</xdr:rowOff>
    </xdr:from>
    <xdr:to>
      <xdr:col>13</xdr:col>
      <xdr:colOff>492125</xdr:colOff>
      <xdr:row>4</xdr:row>
      <xdr:rowOff>9525</xdr:rowOff>
    </xdr:to>
    <xdr:pic>
      <xdr:nvPicPr>
        <xdr:cNvPr id="2" name="Grafik 2">
          <a:extLst>
            <a:ext uri="{FF2B5EF4-FFF2-40B4-BE49-F238E27FC236}">
              <a16:creationId xmlns:a16="http://schemas.microsoft.com/office/drawing/2014/main" id="{3E45D534-0633-4552-BE5A-E764FFC4DC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429375" y="69850"/>
          <a:ext cx="1063625" cy="1050925"/>
        </a:xfrm>
        <a:prstGeom prst="rect">
          <a:avLst/>
        </a:prstGeom>
      </xdr:spPr>
    </xdr:pic>
    <xdr:clientData/>
  </xdr:twoCellAnchor>
  <xdr:twoCellAnchor editAs="oneCell">
    <xdr:from>
      <xdr:col>8</xdr:col>
      <xdr:colOff>596900</xdr:colOff>
      <xdr:row>0</xdr:row>
      <xdr:rowOff>304800</xdr:rowOff>
    </xdr:from>
    <xdr:to>
      <xdr:col>11</xdr:col>
      <xdr:colOff>149225</xdr:colOff>
      <xdr:row>3</xdr:row>
      <xdr:rowOff>282575</xdr:rowOff>
    </xdr:to>
    <xdr:pic>
      <xdr:nvPicPr>
        <xdr:cNvPr id="3" name="Grafik 4">
          <a:extLst>
            <a:ext uri="{FF2B5EF4-FFF2-40B4-BE49-F238E27FC236}">
              <a16:creationId xmlns:a16="http://schemas.microsoft.com/office/drawing/2014/main" id="{538691C6-7B0F-4EF3-8B2D-2B3DA23F4BBE}"/>
            </a:ext>
            <a:ext uri="{147F2762-F138-4A5C-976F-8EAC2B608ADB}">
              <a16:predDERef xmlns:a16="http://schemas.microsoft.com/office/drawing/2014/main" pred="{3E45D534-0633-4552-BE5A-E764FFC4DCF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4549775" y="304800"/>
          <a:ext cx="1381125" cy="663575"/>
        </a:xfrm>
        <a:prstGeom prst="rect">
          <a:avLst/>
        </a:prstGeom>
      </xdr:spPr>
    </xdr:pic>
    <xdr:clientData/>
  </xdr:twoCellAnchor>
</xdr:wsDr>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F55FA6-D79A-41E7-978F-AB2BAC35F7A4}">
  <sheetPr>
    <tabColor theme="4" tint="0.39997558519241921"/>
  </sheetPr>
  <dimension ref="A1:I27"/>
  <sheetViews>
    <sheetView zoomScaleNormal="100" workbookViewId="0">
      <selection activeCell="D16" sqref="D16"/>
    </sheetView>
  </sheetViews>
  <sheetFormatPr baseColWidth="10" defaultColWidth="11.453125" defaultRowHeight="14.5" x14ac:dyDescent="0.35"/>
  <cols>
    <col min="1" max="1" width="20.7265625" customWidth="1"/>
    <col min="2" max="2" width="12.7265625" customWidth="1"/>
    <col min="4" max="4" width="77.90625" style="20" customWidth="1"/>
  </cols>
  <sheetData>
    <row r="1" spans="1:9" x14ac:dyDescent="0.35">
      <c r="A1" t="s">
        <v>0</v>
      </c>
    </row>
    <row r="2" spans="1:9" ht="5.5" customHeight="1" x14ac:dyDescent="0.35"/>
    <row r="3" spans="1:9" x14ac:dyDescent="0.35">
      <c r="A3" s="1" t="s">
        <v>1</v>
      </c>
    </row>
    <row r="4" spans="1:9" ht="14.5" customHeight="1" x14ac:dyDescent="0.35">
      <c r="B4" t="s">
        <v>2</v>
      </c>
      <c r="C4" t="s">
        <v>3</v>
      </c>
      <c r="D4" s="20" t="s">
        <v>4</v>
      </c>
    </row>
    <row r="5" spans="1:9" x14ac:dyDescent="0.35">
      <c r="A5" s="13" t="s">
        <v>5</v>
      </c>
    </row>
    <row r="6" spans="1:9" ht="43.5" x14ac:dyDescent="0.35">
      <c r="A6" t="s">
        <v>6</v>
      </c>
      <c r="B6" t="s">
        <v>7</v>
      </c>
      <c r="C6" t="s">
        <v>8</v>
      </c>
      <c r="D6" s="20" t="s">
        <v>9</v>
      </c>
    </row>
    <row r="7" spans="1:9" ht="29" x14ac:dyDescent="0.35">
      <c r="A7" t="s">
        <v>10</v>
      </c>
      <c r="B7" t="s">
        <v>11</v>
      </c>
      <c r="C7" t="s">
        <v>8</v>
      </c>
      <c r="D7" s="20" t="s">
        <v>12</v>
      </c>
    </row>
    <row r="8" spans="1:9" ht="29" x14ac:dyDescent="0.35">
      <c r="A8" t="s">
        <v>13</v>
      </c>
      <c r="B8" t="s">
        <v>11</v>
      </c>
      <c r="C8" t="s">
        <v>8</v>
      </c>
      <c r="D8" s="20" t="s">
        <v>14</v>
      </c>
    </row>
    <row r="11" spans="1:9" x14ac:dyDescent="0.35">
      <c r="A11" s="13" t="s">
        <v>15</v>
      </c>
    </row>
    <row r="12" spans="1:9" ht="58" x14ac:dyDescent="0.35">
      <c r="A12" t="s">
        <v>16</v>
      </c>
      <c r="B12" t="s">
        <v>17</v>
      </c>
      <c r="C12" t="s">
        <v>8</v>
      </c>
      <c r="D12" s="20" t="s">
        <v>18</v>
      </c>
    </row>
    <row r="13" spans="1:9" x14ac:dyDescent="0.35">
      <c r="D13" s="152" t="s">
        <v>150</v>
      </c>
    </row>
    <row r="15" spans="1:9" x14ac:dyDescent="0.35">
      <c r="A15" s="13" t="s">
        <v>19</v>
      </c>
      <c r="H15" t="s">
        <v>161</v>
      </c>
      <c r="I15" t="s">
        <v>162</v>
      </c>
    </row>
    <row r="16" spans="1:9" ht="43.5" x14ac:dyDescent="0.35">
      <c r="A16" t="s">
        <v>20</v>
      </c>
      <c r="B16" t="s">
        <v>21</v>
      </c>
      <c r="C16" s="153" t="s">
        <v>8</v>
      </c>
      <c r="D16" s="152" t="s">
        <v>178</v>
      </c>
      <c r="G16" t="s">
        <v>159</v>
      </c>
      <c r="H16" t="s">
        <v>163</v>
      </c>
      <c r="I16" t="s">
        <v>163</v>
      </c>
    </row>
    <row r="17" spans="1:9" ht="29" x14ac:dyDescent="0.35">
      <c r="A17" t="s">
        <v>22</v>
      </c>
      <c r="B17" t="s">
        <v>21</v>
      </c>
      <c r="C17" t="s">
        <v>8</v>
      </c>
      <c r="D17" s="20" t="s">
        <v>23</v>
      </c>
      <c r="G17" t="s">
        <v>158</v>
      </c>
      <c r="H17" t="s">
        <v>169</v>
      </c>
      <c r="I17" t="s">
        <v>169</v>
      </c>
    </row>
    <row r="18" spans="1:9" ht="29" x14ac:dyDescent="0.35">
      <c r="A18" t="s">
        <v>24</v>
      </c>
      <c r="B18" t="s">
        <v>21</v>
      </c>
      <c r="C18" t="s">
        <v>8</v>
      </c>
      <c r="D18" s="20" t="s">
        <v>25</v>
      </c>
      <c r="G18" t="s">
        <v>157</v>
      </c>
      <c r="H18" t="s">
        <v>164</v>
      </c>
      <c r="I18" t="s">
        <v>168</v>
      </c>
    </row>
    <row r="19" spans="1:9" ht="29" x14ac:dyDescent="0.35">
      <c r="A19" t="s">
        <v>26</v>
      </c>
      <c r="B19" t="s">
        <v>27</v>
      </c>
      <c r="C19" t="s">
        <v>8</v>
      </c>
      <c r="D19" s="20" t="s">
        <v>28</v>
      </c>
      <c r="G19" t="s">
        <v>156</v>
      </c>
      <c r="H19" t="s">
        <v>165</v>
      </c>
      <c r="I19" t="s">
        <v>164</v>
      </c>
    </row>
    <row r="20" spans="1:9" x14ac:dyDescent="0.35">
      <c r="G20" t="s">
        <v>155</v>
      </c>
      <c r="H20" t="s">
        <v>166</v>
      </c>
      <c r="I20" t="s">
        <v>167</v>
      </c>
    </row>
    <row r="22" spans="1:9" x14ac:dyDescent="0.35">
      <c r="A22" s="13" t="s">
        <v>29</v>
      </c>
    </row>
    <row r="23" spans="1:9" ht="43.5" x14ac:dyDescent="0.35">
      <c r="A23" t="s">
        <v>30</v>
      </c>
      <c r="B23" t="s">
        <v>31</v>
      </c>
      <c r="C23" t="s">
        <v>8</v>
      </c>
      <c r="D23" s="20" t="s">
        <v>32</v>
      </c>
    </row>
    <row r="26" spans="1:9" x14ac:dyDescent="0.35">
      <c r="A26" s="13" t="s">
        <v>33</v>
      </c>
    </row>
    <row r="27" spans="1:9" x14ac:dyDescent="0.35">
      <c r="A27" t="s">
        <v>34</v>
      </c>
    </row>
  </sheetData>
  <pageMargins left="0.7" right="0.7" top="0.78740157499999996" bottom="0.78740157499999996" header="0.3" footer="0.3"/>
  <pageSetup paperSize="9" orientation="portrait"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A841E7-209D-4636-84F9-9A83027F1CF4}">
  <sheetPr>
    <tabColor rgb="FF00B050"/>
  </sheetPr>
  <dimension ref="A1:AG15"/>
  <sheetViews>
    <sheetView topLeftCell="D1" zoomScale="80" zoomScaleNormal="80" workbookViewId="0">
      <selection activeCell="X8" sqref="X8"/>
    </sheetView>
  </sheetViews>
  <sheetFormatPr baseColWidth="10" defaultColWidth="11.453125" defaultRowHeight="14.5" x14ac:dyDescent="0.35"/>
  <cols>
    <col min="1" max="2" width="15.54296875" customWidth="1"/>
    <col min="3" max="5" width="8.54296875" customWidth="1"/>
    <col min="6" max="14" width="9.1796875"/>
    <col min="15" max="15" width="2.54296875" customWidth="1"/>
    <col min="16" max="24" width="8.7265625" customWidth="1"/>
    <col min="25" max="25" width="2.54296875" customWidth="1"/>
    <col min="30" max="30" width="2.54296875" customWidth="1"/>
    <col min="32" max="32" width="2.453125" customWidth="1"/>
  </cols>
  <sheetData>
    <row r="1" spans="1:33" ht="29.15" customHeight="1" x14ac:dyDescent="0.35">
      <c r="A1" s="134" t="s">
        <v>35</v>
      </c>
      <c r="B1" s="135"/>
      <c r="C1" s="135"/>
      <c r="D1" s="135"/>
      <c r="E1" s="136"/>
    </row>
    <row r="2" spans="1:33" ht="2.15" customHeight="1" x14ac:dyDescent="0.35"/>
    <row r="3" spans="1:33" x14ac:dyDescent="0.35">
      <c r="A3" s="1" t="s">
        <v>1</v>
      </c>
    </row>
    <row r="4" spans="1:33" ht="49" customHeight="1" x14ac:dyDescent="0.35">
      <c r="P4" s="137" t="s">
        <v>118</v>
      </c>
      <c r="Q4" s="137"/>
      <c r="R4" s="137"/>
      <c r="S4" s="137"/>
      <c r="T4" s="137"/>
      <c r="U4" s="137"/>
      <c r="AE4" s="63" t="s">
        <v>119</v>
      </c>
      <c r="AG4" s="63" t="s">
        <v>11</v>
      </c>
    </row>
    <row r="5" spans="1:33" x14ac:dyDescent="0.35">
      <c r="A5" t="s">
        <v>120</v>
      </c>
      <c r="B5" s="138"/>
      <c r="C5" s="138"/>
    </row>
    <row r="6" spans="1:33" x14ac:dyDescent="0.35">
      <c r="A6" s="2"/>
      <c r="B6" s="2"/>
      <c r="C6" s="2"/>
      <c r="D6" s="2"/>
      <c r="E6" s="2"/>
      <c r="F6" s="139" t="s">
        <v>5</v>
      </c>
      <c r="G6" s="140"/>
      <c r="H6" s="140"/>
      <c r="I6" s="25" t="s">
        <v>15</v>
      </c>
      <c r="J6" s="140" t="s">
        <v>19</v>
      </c>
      <c r="K6" s="140"/>
      <c r="L6" s="140"/>
      <c r="M6" s="140"/>
      <c r="N6" s="85" t="s">
        <v>29</v>
      </c>
      <c r="P6" s="139" t="s">
        <v>5</v>
      </c>
      <c r="Q6" s="140"/>
      <c r="R6" s="140"/>
      <c r="S6" s="25" t="s">
        <v>15</v>
      </c>
      <c r="T6" s="140" t="s">
        <v>19</v>
      </c>
      <c r="U6" s="140"/>
      <c r="V6" s="140"/>
      <c r="W6" s="141"/>
      <c r="X6" s="86" t="s">
        <v>29</v>
      </c>
      <c r="Z6" s="130" t="s">
        <v>121</v>
      </c>
      <c r="AA6" s="131"/>
      <c r="AB6" s="131"/>
      <c r="AC6" s="132"/>
    </row>
    <row r="7" spans="1:33" ht="24.75" customHeight="1" x14ac:dyDescent="0.35">
      <c r="A7" s="28" t="s">
        <v>122</v>
      </c>
      <c r="B7" s="29" t="s">
        <v>123</v>
      </c>
      <c r="C7" s="29" t="s">
        <v>124</v>
      </c>
      <c r="D7" s="29" t="s">
        <v>125</v>
      </c>
      <c r="E7" s="30" t="s">
        <v>3</v>
      </c>
      <c r="F7" s="38" t="s">
        <v>126</v>
      </c>
      <c r="G7" s="31" t="s">
        <v>10</v>
      </c>
      <c r="H7" s="32" t="s">
        <v>127</v>
      </c>
      <c r="I7" s="45" t="s">
        <v>16</v>
      </c>
      <c r="J7" s="43" t="s">
        <v>128</v>
      </c>
      <c r="K7" s="33" t="s">
        <v>129</v>
      </c>
      <c r="L7" s="33" t="s">
        <v>24</v>
      </c>
      <c r="M7" s="44" t="s">
        <v>26</v>
      </c>
      <c r="N7" s="46" t="s">
        <v>130</v>
      </c>
      <c r="P7" s="61" t="s">
        <v>131</v>
      </c>
      <c r="Q7" s="31" t="s">
        <v>10</v>
      </c>
      <c r="R7" s="32" t="s">
        <v>127</v>
      </c>
      <c r="S7" s="98" t="s">
        <v>16</v>
      </c>
      <c r="T7" s="99" t="s">
        <v>128</v>
      </c>
      <c r="U7" s="33" t="s">
        <v>129</v>
      </c>
      <c r="V7" s="33" t="s">
        <v>24</v>
      </c>
      <c r="W7" s="47" t="s">
        <v>26</v>
      </c>
      <c r="X7" s="87" t="s">
        <v>130</v>
      </c>
      <c r="Z7" s="64" t="s">
        <v>132</v>
      </c>
      <c r="AA7" s="65" t="s">
        <v>133</v>
      </c>
      <c r="AB7" s="66" t="s">
        <v>134</v>
      </c>
      <c r="AC7" s="67" t="s">
        <v>135</v>
      </c>
    </row>
    <row r="8" spans="1:33" ht="24.75" customHeight="1" thickBot="1" x14ac:dyDescent="0.4">
      <c r="A8" s="34"/>
      <c r="B8" s="27"/>
      <c r="C8" s="27"/>
      <c r="D8" s="27"/>
      <c r="E8" s="40"/>
      <c r="F8" s="48">
        <v>4</v>
      </c>
      <c r="G8" s="49">
        <v>2</v>
      </c>
      <c r="H8" s="50">
        <v>3</v>
      </c>
      <c r="I8" s="51">
        <v>4</v>
      </c>
      <c r="J8" s="48">
        <v>12</v>
      </c>
      <c r="K8" s="49">
        <v>2</v>
      </c>
      <c r="L8" s="49">
        <v>17</v>
      </c>
      <c r="M8" s="52">
        <v>23</v>
      </c>
      <c r="N8" s="58">
        <v>2777</v>
      </c>
      <c r="P8" s="77" t="str" cm="1">
        <f t="array" ref="P8">_xlfn.IFS(F8&gt;11,"5",F8&gt;=8,"4",F8&gt;=4,"3",F8&gt;=0,"2",F8&lt;0,"1",TRUE,"0")</f>
        <v>3</v>
      </c>
      <c r="Q8" s="78" t="str" cm="1">
        <f t="array" ref="Q8">_xlfn.IFS(G8=1,"5",G8=2,"4",G8=3,"3",G8=4,"2",G8=5,"1",TRUE,"0")</f>
        <v>4</v>
      </c>
      <c r="R8" s="80" t="str" cm="1">
        <f t="array" ref="R8">_xlfn.IFS(H8=1,"5",H8=2,"4",H8=3,"3",H8=4,"2",H8=5,"1",TRUE,"0")</f>
        <v>3</v>
      </c>
      <c r="S8" s="97" t="str" cm="1">
        <f t="array" ref="S8">_xlfn.IFS(I8=5,"5",I8=4,"4",I8=3,"3",I8=2,"2",I8=1,"1",TRUE,"0")</f>
        <v>4</v>
      </c>
      <c r="T8" s="103" t="str" cm="1">
        <f t="array" ref="T8">_xlfn.IFS(J8&gt;17,"5",J8&gt;14,"4",J8&gt;11,"3",J8&gt;=8,"2",J8&lt;8,"1",TRUE,"0")</f>
        <v>3</v>
      </c>
      <c r="U8" s="78" t="str" cm="1">
        <f t="array" ref="U8">_xlfn.IFS(K8&gt;22,"5",K8&gt;18,"4",K8&gt;14,"3",K8&gt;=10,"2",K8&lt;10,"1",TRUE,"0")</f>
        <v>1</v>
      </c>
      <c r="V8" s="70" t="str" cm="1">
        <f t="array" ref="V8">_xlfn.IFS(L8&gt;9,"5",L8&gt;7,"4",L8&gt;5,"3",L8&gt;=3,"2",L8&lt;3,"1",TRUE,"0")</f>
        <v>5</v>
      </c>
      <c r="W8" s="80" t="str" cm="1">
        <f t="array" ref="W8">_xlfn.IFS(M8&gt;95,"5",M8&gt;75,"4",M8&gt;60,"3",M8&gt;30,"2",M8&lt;30,"1",TRUE,"0")</f>
        <v>1</v>
      </c>
      <c r="X8" s="97" t="str" cm="1">
        <f t="array" ref="X8">_xlfn.IFS(N8&gt;2550,"5",N8&gt;2150,"4",N8&gt;1750,"3",N8&gt;1150,"2",N8&lt;900,"1",TRUE,"0")</f>
        <v>5</v>
      </c>
      <c r="Z8" s="69">
        <f>((P8+Q8+R8)/3)</f>
        <v>3.3333333333333335</v>
      </c>
      <c r="AA8" s="70" t="str">
        <f>S8</f>
        <v>4</v>
      </c>
      <c r="AB8" s="70">
        <f>((T8+U8+V8+W8)/4)*2</f>
        <v>5</v>
      </c>
      <c r="AC8" s="71">
        <f>X8*3</f>
        <v>15</v>
      </c>
      <c r="AE8" s="60">
        <f>(Z8+AA8+AB8+AC8)</f>
        <v>27.333333333333336</v>
      </c>
      <c r="AF8" s="62"/>
      <c r="AG8" s="81" t="str" cm="1">
        <f t="array" ref="AG8">_xlfn.IFS(AE8&gt;32,"1",AE8&gt;28,"2",AE8&gt;23,"3",AE8&gt;15,"4",AE8&gt;10,"5",TRUE,"6")</f>
        <v>3</v>
      </c>
    </row>
    <row r="9" spans="1:33" ht="24.75" customHeight="1" thickBot="1" x14ac:dyDescent="0.4">
      <c r="A9" s="34"/>
      <c r="B9" s="27"/>
      <c r="C9" s="27"/>
      <c r="D9" s="27"/>
      <c r="E9" s="40"/>
      <c r="F9" s="48">
        <v>4</v>
      </c>
      <c r="G9" s="49"/>
      <c r="H9" s="50"/>
      <c r="I9" s="51"/>
      <c r="J9" s="48"/>
      <c r="K9" s="49"/>
      <c r="L9" s="49"/>
      <c r="M9" s="52"/>
      <c r="N9" s="58"/>
      <c r="P9" s="77" t="str" cm="1">
        <f t="array" ref="P9">_xlfn.IFS(F9&gt;11,"5",F9&gt;=8,"4",F9&gt;=4,"3",F9&gt;=0,"2",F9&lt;0,"1",TRUE,"0")</f>
        <v>3</v>
      </c>
      <c r="Q9" s="78" t="str" cm="1">
        <f t="array" ref="Q9">_xlfn.IFS(G9=1,"5",G9=2,"4",G9=3,"3",G9=4,"2",G9=5,"1",TRUE,"0")</f>
        <v>0</v>
      </c>
      <c r="R9" s="80" t="str" cm="1">
        <f t="array" ref="R9">_xlfn.IFS(H9=1,"5",H9=2,"4",H9=3,"3",H9=4,"2",H9=5,"1",TRUE,"0")</f>
        <v>0</v>
      </c>
      <c r="S9" s="97" t="str" cm="1">
        <f t="array" ref="S9">_xlfn.IFS(I9=5,"5",I9=4,"4",I9=3,"3",I9=2,"2",I9=1,"1",TRUE,"0")</f>
        <v>0</v>
      </c>
      <c r="T9" s="103" t="str" cm="1">
        <f t="array" ref="T9">_xlfn.IFS(J9&gt;17,"5",J9&gt;14,"4",J9&gt;11,"3",J9&gt;=8,"2",J9&lt;8,"1",TRUE,"0")</f>
        <v>1</v>
      </c>
      <c r="U9" s="78" t="str" cm="1">
        <f t="array" ref="U9">_xlfn.IFS(K9&gt;22,"5",K9&gt;18,"4",K9&gt;14,"3",K9&gt;=10,"2",K9&lt;10,"1",TRUE,"0")</f>
        <v>1</v>
      </c>
      <c r="V9" s="70" t="str" cm="1">
        <f t="array" ref="V9">_xlfn.IFS(L9&gt;9,"5",L9&gt;7,"4",L9&gt;5,"3",L9&gt;=3,"2",L9&lt;3,"1",TRUE,"0")</f>
        <v>1</v>
      </c>
      <c r="W9" s="80" t="str" cm="1">
        <f t="array" ref="W9">_xlfn.IFS(M9&gt;95,"5",M9&gt;75,"4",M9&gt;60,"3",M9&gt;30,"2",M9&lt;30,"1",TRUE,"0")</f>
        <v>1</v>
      </c>
      <c r="X9" s="97" t="str" cm="1">
        <f t="array" ref="X9">_xlfn.IFS(N9&gt;2550,"5",N9&gt;2150,"4",N9&gt;1750,"3",N9&gt;1150,"2",N9&lt;900,"1",TRUE,"0")</f>
        <v>1</v>
      </c>
      <c r="Z9" s="72">
        <f t="shared" ref="Z9:Z15" si="0">((P9+Q9+R9)/3)</f>
        <v>1</v>
      </c>
      <c r="AA9" s="68" t="str">
        <f t="shared" ref="AA9:AA15" si="1">S9</f>
        <v>0</v>
      </c>
      <c r="AB9" s="68">
        <f t="shared" ref="AB9:AB15" si="2">((T9+U9+V9+W9)/4)*2</f>
        <v>2</v>
      </c>
      <c r="AC9" s="73">
        <f t="shared" ref="AC9:AC15" si="3">X9*3</f>
        <v>3</v>
      </c>
      <c r="AE9" s="60">
        <f t="shared" ref="AE9:AE15" si="4">(Z9+AA9+AB9+AC9)</f>
        <v>6</v>
      </c>
      <c r="AG9" s="81" t="str" cm="1">
        <f t="array" ref="AG9">_xlfn.IFS(AE9&gt;32,"1",AE9&gt;28,"2",AE9&gt;23,"3",AE9&gt;15,"4",AE9&gt;10,"5",TRUE,"6")</f>
        <v>6</v>
      </c>
    </row>
    <row r="10" spans="1:33" ht="24.75" customHeight="1" thickBot="1" x14ac:dyDescent="0.4">
      <c r="A10" s="35"/>
      <c r="B10" s="27"/>
      <c r="C10" s="27"/>
      <c r="D10" s="27"/>
      <c r="E10" s="40"/>
      <c r="F10" s="48"/>
      <c r="G10" s="49"/>
      <c r="H10" s="50"/>
      <c r="I10" s="51"/>
      <c r="J10" s="48"/>
      <c r="K10" s="49"/>
      <c r="L10" s="49"/>
      <c r="M10" s="52"/>
      <c r="N10" s="58"/>
      <c r="P10" s="77" t="str" cm="1">
        <f t="array" ref="P10">_xlfn.IFS(F10&gt;11,"5",F10&gt;=8,"4",F10&gt;=4,"3",F10&gt;=0,"2",F10&lt;0,"1",TRUE,"0")</f>
        <v>2</v>
      </c>
      <c r="Q10" s="78" t="str" cm="1">
        <f t="array" ref="Q10">_xlfn.IFS(G10=1,"5",G10=2,"4",G10=3,"3",G10=4,"2",G10=5,"1",TRUE,"0")</f>
        <v>0</v>
      </c>
      <c r="R10" s="80" t="str" cm="1">
        <f t="array" ref="R10">_xlfn.IFS(H10=1,"5",H10=2,"4",H10=3,"3",H10=4,"2",H10=5,"1",TRUE,"0")</f>
        <v>0</v>
      </c>
      <c r="S10" s="97" t="str" cm="1">
        <f t="array" ref="S10">_xlfn.IFS(I10=5,"5",I10=4,"4",I10=3,"3",I10=2,"2",I10=1,"1",TRUE,"0")</f>
        <v>0</v>
      </c>
      <c r="T10" s="103" t="str" cm="1">
        <f t="array" ref="T10">_xlfn.IFS(J10&gt;17,"5",J10&gt;14,"4",J10&gt;11,"3",J10&gt;=8,"2",J10&lt;8,"1",TRUE,"0")</f>
        <v>1</v>
      </c>
      <c r="U10" s="78" t="str" cm="1">
        <f t="array" ref="U10">_xlfn.IFS(K10&gt;22,"5",K10&gt;18,"4",K10&gt;14,"3",K10&gt;=10,"2",K10&lt;10,"1",TRUE,"0")</f>
        <v>1</v>
      </c>
      <c r="V10" s="70" t="str" cm="1">
        <f t="array" ref="V10">_xlfn.IFS(L10&gt;9,"5",L10&gt;7,"4",L10&gt;5,"3",L10&gt;=3,"2",L10&lt;3,"1",TRUE,"0")</f>
        <v>1</v>
      </c>
      <c r="W10" s="80" t="str" cm="1">
        <f t="array" ref="W10">_xlfn.IFS(M10&gt;95,"5",M10&gt;75,"4",M10&gt;60,"3",M10&gt;30,"2",M10&lt;30,"1",TRUE,"0")</f>
        <v>1</v>
      </c>
      <c r="X10" s="97" t="str" cm="1">
        <f t="array" ref="X10">_xlfn.IFS(N10&gt;2550,"5",N10&gt;2150,"4",N10&gt;1750,"3",N10&gt;1150,"2",N10&lt;900,"1",TRUE,"0")</f>
        <v>1</v>
      </c>
      <c r="Z10" s="72">
        <f t="shared" si="0"/>
        <v>0.66666666666666663</v>
      </c>
      <c r="AA10" s="68" t="str">
        <f t="shared" si="1"/>
        <v>0</v>
      </c>
      <c r="AB10" s="68">
        <f t="shared" si="2"/>
        <v>2</v>
      </c>
      <c r="AC10" s="73">
        <f t="shared" si="3"/>
        <v>3</v>
      </c>
      <c r="AE10" s="60">
        <f t="shared" si="4"/>
        <v>5.6666666666666661</v>
      </c>
      <c r="AG10" s="81" t="str" cm="1">
        <f t="array" ref="AG10">_xlfn.IFS(AE10&gt;32,"1",AE10&gt;28,"2",AE10&gt;23,"3",AE10&gt;15,"4",AE10&gt;10,"5",TRUE,"6")</f>
        <v>6</v>
      </c>
    </row>
    <row r="11" spans="1:33" ht="24.75" customHeight="1" thickBot="1" x14ac:dyDescent="0.4">
      <c r="A11" s="34"/>
      <c r="B11" s="27"/>
      <c r="C11" s="27"/>
      <c r="D11" s="27"/>
      <c r="E11" s="40"/>
      <c r="F11" s="48"/>
      <c r="G11" s="49"/>
      <c r="H11" s="50">
        <v>3</v>
      </c>
      <c r="I11" s="51"/>
      <c r="J11" s="48">
        <v>45</v>
      </c>
      <c r="K11" s="49"/>
      <c r="L11" s="49"/>
      <c r="M11" s="52"/>
      <c r="N11" s="58"/>
      <c r="P11" s="77" t="str" cm="1">
        <f t="array" ref="P11">_xlfn.IFS(F11&gt;11,"5",F11&gt;=8,"4",F11&gt;=4,"3",F11&gt;=0,"2",F11&lt;0,"1",TRUE,"0")</f>
        <v>2</v>
      </c>
      <c r="Q11" s="78" t="str" cm="1">
        <f t="array" ref="Q11">_xlfn.IFS(G11=1,"5",G11=2,"4",G11=3,"3",G11=4,"2",G11=5,"1",TRUE,"0")</f>
        <v>0</v>
      </c>
      <c r="R11" s="80" t="str" cm="1">
        <f t="array" ref="R11">_xlfn.IFS(H11=1,"5",H11=2,"4",H11=3,"3",H11=4,"2",H11=5,"1",TRUE,"0")</f>
        <v>3</v>
      </c>
      <c r="S11" s="97" t="str" cm="1">
        <f t="array" ref="S11">_xlfn.IFS(I11=5,"5",I11=4,"4",I11=3,"3",I11=2,"2",I11=1,"1",TRUE,"0")</f>
        <v>0</v>
      </c>
      <c r="T11" s="103" t="str" cm="1">
        <f t="array" ref="T11">_xlfn.IFS(J11&gt;17,"5",J11&gt;14,"4",J11&gt;11,"3",J11&gt;=8,"2",J11&lt;8,"1",TRUE,"0")</f>
        <v>5</v>
      </c>
      <c r="U11" s="78" t="str" cm="1">
        <f t="array" ref="U11">_xlfn.IFS(K11&gt;22,"5",K11&gt;18,"4",K11&gt;14,"3",K11&gt;=10,"2",K11&lt;10,"1",TRUE,"0")</f>
        <v>1</v>
      </c>
      <c r="V11" s="70" t="str" cm="1">
        <f t="array" ref="V11">_xlfn.IFS(L11&gt;9,"5",L11&gt;7,"4",L11&gt;5,"3",L11&gt;=3,"2",L11&lt;3,"1",TRUE,"0")</f>
        <v>1</v>
      </c>
      <c r="W11" s="80" t="str" cm="1">
        <f t="array" ref="W11">_xlfn.IFS(M11&gt;95,"5",M11&gt;75,"4",M11&gt;60,"3",M11&gt;30,"2",M11&lt;30,"1",TRUE,"0")</f>
        <v>1</v>
      </c>
      <c r="X11" s="97" t="str" cm="1">
        <f t="array" ref="X11">_xlfn.IFS(N11&gt;2550,"5",N11&gt;2150,"4",N11&gt;1750,"3",N11&gt;1150,"2",N11&lt;900,"1",TRUE,"0")</f>
        <v>1</v>
      </c>
      <c r="Z11" s="72">
        <f t="shared" si="0"/>
        <v>1.6666666666666667</v>
      </c>
      <c r="AA11" s="68" t="str">
        <f t="shared" si="1"/>
        <v>0</v>
      </c>
      <c r="AB11" s="68">
        <f t="shared" si="2"/>
        <v>4</v>
      </c>
      <c r="AC11" s="73">
        <f t="shared" si="3"/>
        <v>3</v>
      </c>
      <c r="AE11" s="60">
        <f t="shared" si="4"/>
        <v>8.6666666666666679</v>
      </c>
      <c r="AG11" s="81" t="str" cm="1">
        <f t="array" ref="AG11">_xlfn.IFS(AE11&gt;32,"1",AE11&gt;28,"2",AE11&gt;23,"3",AE11&gt;15,"4",AE11&gt;10,"5",TRUE,"6")</f>
        <v>6</v>
      </c>
    </row>
    <row r="12" spans="1:33" ht="24.75" customHeight="1" thickBot="1" x14ac:dyDescent="0.4">
      <c r="A12" s="34"/>
      <c r="B12" s="27"/>
      <c r="C12" s="27"/>
      <c r="D12" s="27"/>
      <c r="E12" s="40"/>
      <c r="F12" s="48"/>
      <c r="G12" s="49"/>
      <c r="H12" s="50"/>
      <c r="I12" s="51"/>
      <c r="J12" s="48"/>
      <c r="K12" s="49"/>
      <c r="L12" s="49"/>
      <c r="M12" s="52"/>
      <c r="N12" s="58"/>
      <c r="P12" s="77" t="str" cm="1">
        <f t="array" ref="P12">_xlfn.IFS(F12&gt;11,"5",F12&gt;=8,"4",F12&gt;=4,"3",F12&gt;=0,"2",F12&lt;0,"1",TRUE,"0")</f>
        <v>2</v>
      </c>
      <c r="Q12" s="78" t="str" cm="1">
        <f t="array" ref="Q12">_xlfn.IFS(G12=1,"5",G12=2,"4",G12=3,"3",G12=4,"2",G12=5,"1",TRUE,"0")</f>
        <v>0</v>
      </c>
      <c r="R12" s="80" t="str" cm="1">
        <f t="array" ref="R12">_xlfn.IFS(H12=1,"5",H12=2,"4",H12=3,"3",H12=4,"2",H12=5,"1",TRUE,"0")</f>
        <v>0</v>
      </c>
      <c r="S12" s="97" t="str" cm="1">
        <f t="array" ref="S12">_xlfn.IFS(I12=5,"5",I12=4,"4",I12=3,"3",I12=2,"2",I12=1,"1",TRUE,"0")</f>
        <v>0</v>
      </c>
      <c r="T12" s="103" t="str" cm="1">
        <f t="array" ref="T12">_xlfn.IFS(J12&gt;17,"5",J12&gt;14,"4",J12&gt;11,"3",J12&gt;=8,"2",J12&lt;8,"1",TRUE,"0")</f>
        <v>1</v>
      </c>
      <c r="U12" s="78" t="str" cm="1">
        <f t="array" ref="U12">_xlfn.IFS(K12&gt;22,"5",K12&gt;18,"4",K12&gt;14,"3",K12&gt;=10,"2",K12&lt;10,"1",TRUE,"0")</f>
        <v>1</v>
      </c>
      <c r="V12" s="70" t="str" cm="1">
        <f t="array" ref="V12">_xlfn.IFS(L12&gt;9,"5",L12&gt;7,"4",L12&gt;5,"3",L12&gt;=3,"2",L12&lt;3,"1",TRUE,"0")</f>
        <v>1</v>
      </c>
      <c r="W12" s="80" t="str" cm="1">
        <f t="array" ref="W12">_xlfn.IFS(M12&gt;95,"5",M12&gt;75,"4",M12&gt;60,"3",M12&gt;30,"2",M12&lt;30,"1",TRUE,"0")</f>
        <v>1</v>
      </c>
      <c r="X12" s="97" t="str" cm="1">
        <f t="array" ref="X12">_xlfn.IFS(N12&gt;2550,"5",N12&gt;2150,"4",N12&gt;1750,"3",N12&gt;1150,"2",N12&lt;900,"1",TRUE,"0")</f>
        <v>1</v>
      </c>
      <c r="Z12" s="72">
        <f t="shared" si="0"/>
        <v>0.66666666666666663</v>
      </c>
      <c r="AA12" s="68" t="str">
        <f t="shared" si="1"/>
        <v>0</v>
      </c>
      <c r="AB12" s="68">
        <f t="shared" si="2"/>
        <v>2</v>
      </c>
      <c r="AC12" s="73">
        <f t="shared" si="3"/>
        <v>3</v>
      </c>
      <c r="AE12" s="60">
        <f t="shared" si="4"/>
        <v>5.6666666666666661</v>
      </c>
      <c r="AG12" s="81" t="str" cm="1">
        <f t="array" ref="AG12">_xlfn.IFS(AE12&gt;32,"1",AE12&gt;28,"2",AE12&gt;23,"3",AE12&gt;15,"4",AE12&gt;10,"5",TRUE,"6")</f>
        <v>6</v>
      </c>
    </row>
    <row r="13" spans="1:33" ht="24.75" customHeight="1" thickBot="1" x14ac:dyDescent="0.4">
      <c r="A13" s="34"/>
      <c r="B13" s="27"/>
      <c r="C13" s="27"/>
      <c r="D13" s="27"/>
      <c r="E13" s="40"/>
      <c r="F13" s="48"/>
      <c r="G13" s="49"/>
      <c r="H13" s="50"/>
      <c r="I13" s="51"/>
      <c r="J13" s="48"/>
      <c r="K13" s="49"/>
      <c r="L13" s="49"/>
      <c r="M13" s="52"/>
      <c r="N13" s="58"/>
      <c r="P13" s="77" t="str" cm="1">
        <f t="array" ref="P13">_xlfn.IFS(F13&gt;11,"5",F13&gt;=8,"4",F13&gt;=4,"3",F13&gt;=0,"2",F13&lt;0,"1",TRUE,"0")</f>
        <v>2</v>
      </c>
      <c r="Q13" s="78" t="str" cm="1">
        <f t="array" ref="Q13">_xlfn.IFS(G13=1,"5",G13=2,"4",G13=3,"3",G13=4,"2",G13=5,"1",TRUE,"0")</f>
        <v>0</v>
      </c>
      <c r="R13" s="80" t="str" cm="1">
        <f t="array" ref="R13">_xlfn.IFS(H13=1,"5",H13=2,"4",H13=3,"3",H13=4,"2",H13=5,"1",TRUE,"0")</f>
        <v>0</v>
      </c>
      <c r="S13" s="97" t="str" cm="1">
        <f t="array" ref="S13">_xlfn.IFS(I13=5,"5",I13=4,"4",I13=3,"3",I13=2,"2",I13=1,"1",TRUE,"0")</f>
        <v>0</v>
      </c>
      <c r="T13" s="103" t="str" cm="1">
        <f t="array" ref="T13">_xlfn.IFS(J13&gt;17,"5",J13&gt;14,"4",J13&gt;11,"3",J13&gt;=8,"2",J13&lt;8,"1",TRUE,"0")</f>
        <v>1</v>
      </c>
      <c r="U13" s="78" t="str" cm="1">
        <f t="array" ref="U13">_xlfn.IFS(K13&gt;22,"5",K13&gt;18,"4",K13&gt;14,"3",K13&gt;=10,"2",K13&lt;10,"1",TRUE,"0")</f>
        <v>1</v>
      </c>
      <c r="V13" s="70" t="str" cm="1">
        <f t="array" ref="V13">_xlfn.IFS(L13&gt;9,"5",L13&gt;7,"4",L13&gt;5,"3",L13&gt;=3,"2",L13&lt;3,"1",TRUE,"0")</f>
        <v>1</v>
      </c>
      <c r="W13" s="80" t="str" cm="1">
        <f t="array" ref="W13">_xlfn.IFS(M13&gt;95,"5",M13&gt;75,"4",M13&gt;60,"3",M13&gt;30,"2",M13&lt;30,"1",TRUE,"0")</f>
        <v>1</v>
      </c>
      <c r="X13" s="97" t="str" cm="1">
        <f t="array" ref="X13">_xlfn.IFS(N13&gt;2550,"5",N13&gt;2150,"4",N13&gt;1750,"3",N13&gt;1150,"2",N13&lt;900,"1",TRUE,"0")</f>
        <v>1</v>
      </c>
      <c r="Z13" s="72">
        <f t="shared" si="0"/>
        <v>0.66666666666666663</v>
      </c>
      <c r="AA13" s="68" t="str">
        <f t="shared" si="1"/>
        <v>0</v>
      </c>
      <c r="AB13" s="68">
        <f t="shared" si="2"/>
        <v>2</v>
      </c>
      <c r="AC13" s="73">
        <f t="shared" si="3"/>
        <v>3</v>
      </c>
      <c r="AE13" s="60">
        <f t="shared" si="4"/>
        <v>5.6666666666666661</v>
      </c>
      <c r="AG13" s="81" t="str" cm="1">
        <f t="array" ref="AG13">_xlfn.IFS(AE13&gt;32,"1",AE13&gt;28,"2",AE13&gt;23,"3",AE13&gt;15,"4",AE13&gt;10,"5",TRUE,"6")</f>
        <v>6</v>
      </c>
    </row>
    <row r="14" spans="1:33" ht="24.75" customHeight="1" thickBot="1" x14ac:dyDescent="0.4">
      <c r="A14" s="34"/>
      <c r="B14" s="27"/>
      <c r="C14" s="27"/>
      <c r="D14" s="27"/>
      <c r="E14" s="40"/>
      <c r="F14" s="48"/>
      <c r="G14" s="49"/>
      <c r="H14" s="50"/>
      <c r="I14" s="51"/>
      <c r="J14" s="48"/>
      <c r="K14" s="49"/>
      <c r="L14" s="49"/>
      <c r="M14" s="52"/>
      <c r="N14" s="58"/>
      <c r="P14" s="77" t="str" cm="1">
        <f t="array" ref="P14">_xlfn.IFS(F14&gt;11,"5",F14&gt;=8,"4",F14&gt;=4,"3",F14&gt;=0,"2",F14&lt;0,"1",TRUE,"0")</f>
        <v>2</v>
      </c>
      <c r="Q14" s="78" t="str" cm="1">
        <f t="array" ref="Q14">_xlfn.IFS(G14=1,"5",G14=2,"4",G14=3,"3",G14=4,"2",G14=5,"1",TRUE,"0")</f>
        <v>0</v>
      </c>
      <c r="R14" s="80" t="str" cm="1">
        <f t="array" ref="R14">_xlfn.IFS(H14=1,"5",H14=2,"4",H14=3,"3",H14=4,"2",H14=5,"1",TRUE,"0")</f>
        <v>0</v>
      </c>
      <c r="S14" s="97" t="str" cm="1">
        <f t="array" ref="S14">_xlfn.IFS(I14=5,"5",I14=4,"4",I14=3,"3",I14=2,"2",I14=1,"1",TRUE,"0")</f>
        <v>0</v>
      </c>
      <c r="T14" s="103" t="str" cm="1">
        <f t="array" ref="T14">_xlfn.IFS(J14&gt;17,"5",J14&gt;14,"4",J14&gt;11,"3",J14&gt;=8,"2",J14&lt;8,"1",TRUE,"0")</f>
        <v>1</v>
      </c>
      <c r="U14" s="78" t="str" cm="1">
        <f t="array" ref="U14">_xlfn.IFS(K14&gt;22,"5",K14&gt;18,"4",K14&gt;14,"3",K14&gt;=10,"2",K14&lt;10,"1",TRUE,"0")</f>
        <v>1</v>
      </c>
      <c r="V14" s="70" t="str" cm="1">
        <f t="array" ref="V14">_xlfn.IFS(L14&gt;9,"5",L14&gt;7,"4",L14&gt;5,"3",L14&gt;=3,"2",L14&lt;3,"1",TRUE,"0")</f>
        <v>1</v>
      </c>
      <c r="W14" s="80" t="str" cm="1">
        <f t="array" ref="W14">_xlfn.IFS(M14&gt;95,"5",M14&gt;75,"4",M14&gt;60,"3",M14&gt;30,"2",M14&lt;30,"1",TRUE,"0")</f>
        <v>1</v>
      </c>
      <c r="X14" s="97" t="str" cm="1">
        <f t="array" ref="X14">_xlfn.IFS(N14&gt;2550,"5",N14&gt;2150,"4",N14&gt;1750,"3",N14&gt;1150,"2",N14&lt;900,"1",TRUE,"0")</f>
        <v>1</v>
      </c>
      <c r="Z14" s="72">
        <f t="shared" si="0"/>
        <v>0.66666666666666663</v>
      </c>
      <c r="AA14" s="68" t="str">
        <f t="shared" si="1"/>
        <v>0</v>
      </c>
      <c r="AB14" s="68">
        <f t="shared" si="2"/>
        <v>2</v>
      </c>
      <c r="AC14" s="73">
        <f t="shared" si="3"/>
        <v>3</v>
      </c>
      <c r="AE14" s="60">
        <f t="shared" si="4"/>
        <v>5.6666666666666661</v>
      </c>
      <c r="AG14" s="81" t="str" cm="1">
        <f t="array" ref="AG14">_xlfn.IFS(AE14&gt;32,"1",AE14&gt;28,"2",AE14&gt;23,"3",AE14&gt;15,"4",AE14&gt;10,"5",TRUE,"6")</f>
        <v>6</v>
      </c>
    </row>
    <row r="15" spans="1:33" ht="24.75" customHeight="1" thickBot="1" x14ac:dyDescent="0.4">
      <c r="A15" s="36"/>
      <c r="B15" s="37"/>
      <c r="C15" s="37"/>
      <c r="D15" s="37"/>
      <c r="E15" s="41"/>
      <c r="F15" s="53"/>
      <c r="G15" s="54"/>
      <c r="H15" s="55"/>
      <c r="I15" s="56"/>
      <c r="J15" s="53"/>
      <c r="K15" s="54"/>
      <c r="L15" s="54"/>
      <c r="M15" s="57"/>
      <c r="N15" s="59"/>
      <c r="P15" s="77" t="str" cm="1">
        <f t="array" ref="P15">_xlfn.IFS(F15&gt;11,"5",F15&gt;=8,"4",F15&gt;=4,"3",F15&gt;=0,"2",F15&lt;0,"1",TRUE,"0")</f>
        <v>2</v>
      </c>
      <c r="Q15" s="78" t="str" cm="1">
        <f t="array" ref="Q15">_xlfn.IFS(G15=1,"5",G15=2,"4",G15=3,"3",G15=4,"2",G15=5,"1",TRUE,"0")</f>
        <v>0</v>
      </c>
      <c r="R15" s="80" t="str" cm="1">
        <f t="array" ref="R15">_xlfn.IFS(H15=1,"5",H15=2,"4",H15=3,"3",H15=4,"2",H15=5,"1",TRUE,"0")</f>
        <v>0</v>
      </c>
      <c r="S15" s="97" t="str" cm="1">
        <f t="array" ref="S15">_xlfn.IFS(I15=5,"5",I15=4,"4",I15=3,"3",I15=2,"2",I15=1,"1",TRUE,"0")</f>
        <v>0</v>
      </c>
      <c r="T15" s="103" t="str" cm="1">
        <f t="array" ref="T15">_xlfn.IFS(J15&gt;17,"5",J15&gt;14,"4",J15&gt;11,"3",J15&gt;=8,"2",J15&lt;8,"1",TRUE,"0")</f>
        <v>1</v>
      </c>
      <c r="U15" s="78" t="str" cm="1">
        <f t="array" ref="U15">_xlfn.IFS(K15&gt;22,"5",K15&gt;18,"4",K15&gt;14,"3",K15&gt;=10,"2",K15&lt;10,"1",TRUE,"0")</f>
        <v>1</v>
      </c>
      <c r="V15" s="70" t="str" cm="1">
        <f t="array" ref="V15">_xlfn.IFS(L15&gt;9,"5",L15&gt;7,"4",L15&gt;5,"3",L15&gt;=3,"2",L15&lt;3,"1",TRUE,"0")</f>
        <v>1</v>
      </c>
      <c r="W15" s="80" t="str" cm="1">
        <f t="array" ref="W15">_xlfn.IFS(M15&gt;95,"5",M15&gt;75,"4",M15&gt;60,"3",M15&gt;30,"2",M15&lt;30,"1",TRUE,"0")</f>
        <v>1</v>
      </c>
      <c r="X15" s="97" t="str" cm="1">
        <f t="array" ref="X15">_xlfn.IFS(N15&gt;2550,"5",N15&gt;2150,"4",N15&gt;1750,"3",N15&gt;1150,"2",N15&lt;900,"1",TRUE,"0")</f>
        <v>1</v>
      </c>
      <c r="Z15" s="74">
        <f t="shared" si="0"/>
        <v>0.66666666666666663</v>
      </c>
      <c r="AA15" s="75" t="str">
        <f t="shared" si="1"/>
        <v>0</v>
      </c>
      <c r="AB15" s="75">
        <f t="shared" si="2"/>
        <v>2</v>
      </c>
      <c r="AC15" s="76">
        <f t="shared" si="3"/>
        <v>3</v>
      </c>
      <c r="AE15" s="60">
        <f t="shared" si="4"/>
        <v>5.6666666666666661</v>
      </c>
      <c r="AG15" s="100" t="str" cm="1">
        <f t="array" ref="AG15">_xlfn.IFS(AE15&gt;32,"1",AE15&gt;28,"2",AE15&gt;23,"3",AE15&gt;15,"4",AE15&gt;10,"5",TRUE,"6")</f>
        <v>6</v>
      </c>
    </row>
  </sheetData>
  <mergeCells count="8">
    <mergeCell ref="Z6:AC6"/>
    <mergeCell ref="A1:E1"/>
    <mergeCell ref="P4:U4"/>
    <mergeCell ref="B5:C5"/>
    <mergeCell ref="F6:H6"/>
    <mergeCell ref="J6:M6"/>
    <mergeCell ref="P6:R6"/>
    <mergeCell ref="T6:W6"/>
  </mergeCells>
  <conditionalFormatting sqref="AG8:AG15">
    <cfRule type="cellIs" dxfId="49" priority="1" operator="equal">
      <formula>5</formula>
    </cfRule>
    <cfRule type="cellIs" dxfId="48" priority="2" operator="equal">
      <formula>4</formula>
    </cfRule>
    <cfRule type="cellIs" dxfId="47" priority="3" operator="equal">
      <formula>3</formula>
    </cfRule>
    <cfRule type="cellIs" dxfId="46" priority="4" operator="equal">
      <formula>2</formula>
    </cfRule>
    <cfRule type="cellIs" dxfId="45" priority="5" operator="equal">
      <formula>1</formula>
    </cfRule>
  </conditionalFormatting>
  <pageMargins left="0.7" right="0.7" top="0.78740157499999996" bottom="0.78740157499999996" header="0.3" footer="0.3"/>
  <pageSetup paperSize="9" scale="85" orientation="landscape" verticalDpi="300"/>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D2B91D-DB20-4B14-9876-5D24F98A09FE}">
  <sheetPr>
    <tabColor rgb="FF00B050"/>
  </sheetPr>
  <dimension ref="A1:AG16"/>
  <sheetViews>
    <sheetView zoomScale="70" zoomScaleNormal="70" workbookViewId="0">
      <selection activeCell="X8" sqref="X8"/>
    </sheetView>
  </sheetViews>
  <sheetFormatPr baseColWidth="10" defaultColWidth="11.453125" defaultRowHeight="14.5" x14ac:dyDescent="0.35"/>
  <cols>
    <col min="1" max="2" width="15.54296875" customWidth="1"/>
    <col min="3" max="5" width="8.54296875" customWidth="1"/>
    <col min="6" max="14" width="9.1796875"/>
    <col min="15" max="15" width="2.54296875" customWidth="1"/>
    <col min="16" max="24" width="8.7265625" customWidth="1"/>
    <col min="25" max="25" width="2.54296875" customWidth="1"/>
    <col min="30" max="30" width="2.81640625" customWidth="1"/>
    <col min="32" max="32" width="3" customWidth="1"/>
  </cols>
  <sheetData>
    <row r="1" spans="1:33" ht="29.15" customHeight="1" x14ac:dyDescent="0.35">
      <c r="A1" s="134" t="s">
        <v>35</v>
      </c>
      <c r="B1" s="135"/>
      <c r="C1" s="135"/>
      <c r="D1" s="135"/>
      <c r="E1" s="136"/>
    </row>
    <row r="2" spans="1:33" ht="2.15" customHeight="1" x14ac:dyDescent="0.35"/>
    <row r="3" spans="1:33" x14ac:dyDescent="0.35">
      <c r="A3" s="1" t="s">
        <v>1</v>
      </c>
    </row>
    <row r="4" spans="1:33" ht="49" customHeight="1" x14ac:dyDescent="0.35">
      <c r="P4" s="137" t="s">
        <v>118</v>
      </c>
      <c r="Q4" s="137"/>
      <c r="R4" s="137"/>
      <c r="S4" s="137"/>
      <c r="T4" s="137"/>
      <c r="U4" s="137"/>
      <c r="AE4" s="63" t="s">
        <v>119</v>
      </c>
      <c r="AG4" s="63" t="s">
        <v>11</v>
      </c>
    </row>
    <row r="5" spans="1:33" x14ac:dyDescent="0.35">
      <c r="A5" t="s">
        <v>120</v>
      </c>
      <c r="B5" s="138"/>
      <c r="C5" s="138"/>
    </row>
    <row r="6" spans="1:33" x14ac:dyDescent="0.35">
      <c r="A6" s="2"/>
      <c r="B6" s="2"/>
      <c r="C6" s="2"/>
      <c r="D6" s="2"/>
      <c r="E6" s="2"/>
      <c r="F6" s="142" t="s">
        <v>5</v>
      </c>
      <c r="G6" s="133"/>
      <c r="H6" s="133"/>
      <c r="I6" s="90" t="s">
        <v>15</v>
      </c>
      <c r="J6" s="133" t="s">
        <v>19</v>
      </c>
      <c r="K6" s="133"/>
      <c r="L6" s="133"/>
      <c r="M6" s="133"/>
      <c r="N6" s="91" t="s">
        <v>29</v>
      </c>
      <c r="P6" s="142" t="s">
        <v>5</v>
      </c>
      <c r="Q6" s="133"/>
      <c r="R6" s="133"/>
      <c r="S6" s="90" t="s">
        <v>15</v>
      </c>
      <c r="T6" s="133" t="s">
        <v>19</v>
      </c>
      <c r="U6" s="133"/>
      <c r="V6" s="133"/>
      <c r="W6" s="133"/>
      <c r="X6" s="91" t="s">
        <v>29</v>
      </c>
      <c r="Z6" s="130" t="s">
        <v>121</v>
      </c>
      <c r="AA6" s="131"/>
      <c r="AB6" s="131"/>
      <c r="AC6" s="132"/>
    </row>
    <row r="7" spans="1:33" ht="24.75" customHeight="1" x14ac:dyDescent="0.35">
      <c r="A7" s="28" t="s">
        <v>122</v>
      </c>
      <c r="B7" s="29" t="s">
        <v>123</v>
      </c>
      <c r="C7" s="29" t="s">
        <v>124</v>
      </c>
      <c r="D7" s="29" t="s">
        <v>125</v>
      </c>
      <c r="E7" s="30" t="s">
        <v>3</v>
      </c>
      <c r="F7" s="38" t="s">
        <v>126</v>
      </c>
      <c r="G7" s="31" t="s">
        <v>10</v>
      </c>
      <c r="H7" s="32" t="s">
        <v>127</v>
      </c>
      <c r="I7" s="45" t="s">
        <v>16</v>
      </c>
      <c r="J7" s="43" t="s">
        <v>128</v>
      </c>
      <c r="K7" s="33" t="s">
        <v>129</v>
      </c>
      <c r="L7" s="33" t="s">
        <v>24</v>
      </c>
      <c r="M7" s="44" t="s">
        <v>26</v>
      </c>
      <c r="N7" s="92" t="s">
        <v>130</v>
      </c>
      <c r="P7" s="61" t="s">
        <v>131</v>
      </c>
      <c r="Q7" s="31" t="s">
        <v>10</v>
      </c>
      <c r="R7" s="32" t="s">
        <v>127</v>
      </c>
      <c r="S7" s="98" t="s">
        <v>16</v>
      </c>
      <c r="T7" s="99" t="s">
        <v>128</v>
      </c>
      <c r="U7" s="33" t="s">
        <v>129</v>
      </c>
      <c r="V7" s="33" t="s">
        <v>24</v>
      </c>
      <c r="W7" s="47" t="s">
        <v>26</v>
      </c>
      <c r="X7" s="87" t="s">
        <v>130</v>
      </c>
      <c r="Z7" s="64" t="s">
        <v>132</v>
      </c>
      <c r="AA7" s="65" t="s">
        <v>133</v>
      </c>
      <c r="AB7" s="66" t="s">
        <v>134</v>
      </c>
      <c r="AC7" s="67" t="s">
        <v>135</v>
      </c>
    </row>
    <row r="8" spans="1:33" ht="24.75" customHeight="1" thickBot="1" x14ac:dyDescent="0.4">
      <c r="A8" s="34"/>
      <c r="B8" s="27"/>
      <c r="C8" s="27"/>
      <c r="D8" s="27"/>
      <c r="E8" s="40"/>
      <c r="F8" s="48">
        <v>4</v>
      </c>
      <c r="G8" s="49">
        <v>2</v>
      </c>
      <c r="H8" s="50">
        <v>3</v>
      </c>
      <c r="I8" s="51">
        <v>4</v>
      </c>
      <c r="J8" s="48">
        <v>12</v>
      </c>
      <c r="K8" s="49">
        <v>2</v>
      </c>
      <c r="L8" s="49">
        <v>17</v>
      </c>
      <c r="M8" s="52">
        <v>23</v>
      </c>
      <c r="N8" s="93">
        <v>2777</v>
      </c>
      <c r="P8" s="77" t="str" cm="1">
        <f t="array" ref="P8">_xlfn.IFS(F8&gt;11,"5",F8&gt;=8,"4",F8&gt;=4,"3",F8&gt;=0,"2",F8&lt;0,"1",TRUE,"0")</f>
        <v>3</v>
      </c>
      <c r="Q8" s="78" t="str" cm="1">
        <f t="array" ref="Q8">_xlfn.IFS(G8=1,"5",G8=2,"4",G8=3,"3",G8=4,"2",G8=5,"1",TRUE,"0")</f>
        <v>4</v>
      </c>
      <c r="R8" s="80" t="str" cm="1">
        <f t="array" ref="R8">_xlfn.IFS(H8=1,"5",H8=2,"4",H8=3,"3",H8=4,"2",H8=5,"1",TRUE,"0")</f>
        <v>3</v>
      </c>
      <c r="S8" s="97" t="str" cm="1">
        <f t="array" ref="S8">_xlfn.IFS(I8=5,"5",I8=4,"4",I8=3,"3",I8=2,"2",I8=1,"1",TRUE,"0")</f>
        <v>4</v>
      </c>
      <c r="T8" s="103" t="str" cm="1">
        <f t="array" ref="T8">_xlfn.IFS(J8&gt;17,"5",J8&gt;14,"4",J8&gt;11,"3",J8&gt;=8,"2",J8&lt;8,"1",TRUE,"0")</f>
        <v>3</v>
      </c>
      <c r="U8" s="78" t="str" cm="1">
        <f t="array" ref="U8">_xlfn.IFS(K8&gt;27,"5",K8&gt;22,"4",K8&gt;17,"3",K8&gt;=12,"2",K8&lt;12,"1",TRUE,"0")</f>
        <v>1</v>
      </c>
      <c r="V8" s="78" t="str" cm="1">
        <f t="array" ref="V8">_xlfn.IFS(L8&gt;12,"5",L8&gt;9,"4",L8&gt;6,"3",L8&gt;=3,"2",L8&lt;3,"1",TRUE,"0")</f>
        <v>5</v>
      </c>
      <c r="W8" s="80" t="str" cm="1">
        <f t="array" ref="W8">_xlfn.IFS(M8&gt;95,"5",M8&gt;75,"4",M8&gt;60,"3",M8&gt;30,"2",M8&lt;30,"1",TRUE,"0")</f>
        <v>1</v>
      </c>
      <c r="X8" s="97" t="str" cm="1">
        <f t="array" ref="X8">_xlfn.IFS(N8&gt;2750,"5",N8&gt;2350,"4",N8&gt;1950,"3",N8&gt;1650,"2",N8&gt;1400,"1",TRUE,"0")</f>
        <v>5</v>
      </c>
      <c r="Z8" s="69">
        <f>((P8+Q8+R8)/3)</f>
        <v>3.3333333333333335</v>
      </c>
      <c r="AA8" s="70" t="str">
        <f>S8</f>
        <v>4</v>
      </c>
      <c r="AB8" s="70">
        <f>((T8+U8+V8+W8)/4)*2</f>
        <v>5</v>
      </c>
      <c r="AC8" s="71">
        <f>X8*3</f>
        <v>15</v>
      </c>
      <c r="AE8" s="60">
        <f>(Z8+AA8+AB8+AC8)</f>
        <v>27.333333333333336</v>
      </c>
      <c r="AF8" s="62"/>
      <c r="AG8" s="81" t="str" cm="1">
        <f t="array" ref="AG8">_xlfn.IFS(AE8&gt;32,"1",AE8&gt;28,"2",AE8&gt;23,"3",AE8&gt;15,"4",AE8&gt;10,"5",TRUE,"6")</f>
        <v>3</v>
      </c>
    </row>
    <row r="9" spans="1:33" ht="24.75" customHeight="1" thickBot="1" x14ac:dyDescent="0.4">
      <c r="A9" s="34"/>
      <c r="B9" s="27"/>
      <c r="C9" s="27"/>
      <c r="D9" s="27"/>
      <c r="E9" s="40"/>
      <c r="F9" s="48">
        <v>4</v>
      </c>
      <c r="G9" s="49"/>
      <c r="H9" s="50"/>
      <c r="I9" s="51"/>
      <c r="J9" s="48"/>
      <c r="K9" s="49"/>
      <c r="L9" s="49"/>
      <c r="M9" s="52"/>
      <c r="N9" s="93"/>
      <c r="P9" s="77" t="str" cm="1">
        <f t="array" ref="P9">_xlfn.IFS(F9&gt;11,"5",F9&gt;=8,"4",F9&gt;=4,"3",F9&gt;=0,"2",F9&lt;0,"1",TRUE,"0")</f>
        <v>3</v>
      </c>
      <c r="Q9" s="78" t="str" cm="1">
        <f t="array" ref="Q9">_xlfn.IFS(G9=1,"5",G9=2,"4",G9=3,"3",G9=4,"2",G9=5,"1",TRUE,"0")</f>
        <v>0</v>
      </c>
      <c r="R9" s="80" t="str" cm="1">
        <f t="array" ref="R9">_xlfn.IFS(H9=1,"5",H9=2,"4",H9=3,"3",H9=4,"2",H9=5,"1",TRUE,"0")</f>
        <v>0</v>
      </c>
      <c r="S9" s="97" t="str" cm="1">
        <f t="array" ref="S9">_xlfn.IFS(I9=5,"5",I9=4,"4",I9=3,"3",I9=2,"2",I9=1,"1",TRUE,"0")</f>
        <v>0</v>
      </c>
      <c r="T9" s="103" t="str" cm="1">
        <f t="array" ref="T9">_xlfn.IFS(J9&gt;17,"5",J9&gt;14,"4",J9&gt;11,"3",J9&gt;=8,"2",J9&lt;8,"1",TRUE,"0")</f>
        <v>1</v>
      </c>
      <c r="U9" s="78" t="str" cm="1">
        <f t="array" ref="U9">_xlfn.IFS(K9&gt;27,"5",K9&gt;22,"4",K9&gt;17,"3",K9&gt;=12,"2",K9&lt;12,"1",TRUE,"0")</f>
        <v>1</v>
      </c>
      <c r="V9" s="78" t="str" cm="1">
        <f t="array" ref="V9">_xlfn.IFS(L9&gt;12,"5",L9&gt;9,"4",L9&gt;6,"3",L9&gt;=3,"2",L9&lt;3,"1",TRUE,"0")</f>
        <v>1</v>
      </c>
      <c r="W9" s="80" t="str" cm="1">
        <f t="array" ref="W9">_xlfn.IFS(M9&gt;95,"5",M9&gt;75,"4",M9&gt;60,"3",M9&gt;30,"2",M9&lt;30,"1",TRUE,"0")</f>
        <v>1</v>
      </c>
      <c r="X9" s="97" t="str" cm="1">
        <f t="array" ref="X9">_xlfn.IFS(N9&gt;2750,"5",N9&gt;2350,"4",N9&gt;1950,"3",N9&gt;1650,"2",N9&gt;1400,"1",TRUE,"0")</f>
        <v>0</v>
      </c>
      <c r="Z9" s="72">
        <f t="shared" ref="Z9:Z15" si="0">((P9+Q9+R9)/3)</f>
        <v>1</v>
      </c>
      <c r="AA9" s="68" t="str">
        <f t="shared" ref="AA9:AA15" si="1">S9</f>
        <v>0</v>
      </c>
      <c r="AB9" s="68">
        <f t="shared" ref="AB9:AB15" si="2">((T9+U9+V9+W9)/4)*2</f>
        <v>2</v>
      </c>
      <c r="AC9" s="73">
        <f t="shared" ref="AC9:AC15" si="3">X9*3</f>
        <v>0</v>
      </c>
      <c r="AE9" s="60">
        <f t="shared" ref="AE9:AE15" si="4">(Z9+AA9+AB9+AC9)</f>
        <v>3</v>
      </c>
      <c r="AG9" s="81" t="str" cm="1">
        <f t="array" ref="AG9">_xlfn.IFS(AE9&gt;32,"1",AE9&gt;28,"2",AE9&gt;23,"3",AE9&gt;15,"4",AE9&gt;10,"5",TRUE,"6")</f>
        <v>6</v>
      </c>
    </row>
    <row r="10" spans="1:33" ht="24.75" customHeight="1" thickBot="1" x14ac:dyDescent="0.4">
      <c r="A10" s="35"/>
      <c r="B10" s="27"/>
      <c r="C10" s="27"/>
      <c r="D10" s="27"/>
      <c r="E10" s="40"/>
      <c r="F10" s="48">
        <v>15</v>
      </c>
      <c r="G10" s="49">
        <v>1</v>
      </c>
      <c r="H10" s="50">
        <v>2</v>
      </c>
      <c r="I10" s="51">
        <v>5</v>
      </c>
      <c r="J10" s="48"/>
      <c r="K10" s="49"/>
      <c r="L10" s="49"/>
      <c r="M10" s="52"/>
      <c r="N10" s="93"/>
      <c r="P10" s="77" t="str" cm="1">
        <f t="array" ref="P10">_xlfn.IFS(F10&gt;11,"5",F10&gt;=8,"4",F10&gt;=4,"3",F10&gt;=0,"2",F10&lt;0,"1",TRUE,"0")</f>
        <v>5</v>
      </c>
      <c r="Q10" s="78" t="str" cm="1">
        <f t="array" ref="Q10">_xlfn.IFS(G10=1,"5",G10=2,"4",G10=3,"3",G10=4,"2",G10=5,"1",TRUE,"0")</f>
        <v>5</v>
      </c>
      <c r="R10" s="80" t="str" cm="1">
        <f t="array" ref="R10">_xlfn.IFS(H10=1,"5",H10=2,"4",H10=3,"3",H10=4,"2",H10=5,"1",TRUE,"0")</f>
        <v>4</v>
      </c>
      <c r="S10" s="97" t="str" cm="1">
        <f t="array" ref="S10">_xlfn.IFS(I10=5,"5",I10=4,"4",I10=3,"3",I10=2,"2",I10=1,"1",TRUE,"0")</f>
        <v>5</v>
      </c>
      <c r="T10" s="103" t="str" cm="1">
        <f t="array" ref="T10">_xlfn.IFS(J10&gt;17,"5",J10&gt;14,"4",J10&gt;11,"3",J10&gt;=8,"2",J10&lt;8,"1",TRUE,"0")</f>
        <v>1</v>
      </c>
      <c r="U10" s="78" t="str" cm="1">
        <f t="array" ref="U10">_xlfn.IFS(K10&gt;27,"5",K10&gt;22,"4",K10&gt;17,"3",K10&gt;=12,"2",K10&lt;12,"1",TRUE,"0")</f>
        <v>1</v>
      </c>
      <c r="V10" s="78" t="str" cm="1">
        <f t="array" ref="V10">_xlfn.IFS(L10&gt;12,"5",L10&gt;9,"4",L10&gt;6,"3",L10&gt;=3,"2",L10&lt;3,"1",TRUE,"0")</f>
        <v>1</v>
      </c>
      <c r="W10" s="80" t="str" cm="1">
        <f t="array" ref="W10">_xlfn.IFS(M10&gt;95,"5",M10&gt;75,"4",M10&gt;60,"3",M10&gt;30,"2",M10&lt;30,"1",TRUE,"0")</f>
        <v>1</v>
      </c>
      <c r="X10" s="97" t="str" cm="1">
        <f t="array" ref="X10">_xlfn.IFS(N10&gt;2750,"5",N10&gt;2350,"4",N10&gt;1950,"3",N10&gt;1650,"2",N10&gt;1400,"1",TRUE,"0")</f>
        <v>0</v>
      </c>
      <c r="Z10" s="72">
        <f t="shared" si="0"/>
        <v>4.666666666666667</v>
      </c>
      <c r="AA10" s="68" t="str">
        <f t="shared" si="1"/>
        <v>5</v>
      </c>
      <c r="AB10" s="68">
        <f t="shared" si="2"/>
        <v>2</v>
      </c>
      <c r="AC10" s="73">
        <f t="shared" si="3"/>
        <v>0</v>
      </c>
      <c r="AE10" s="60">
        <f t="shared" si="4"/>
        <v>11.666666666666668</v>
      </c>
      <c r="AG10" s="81" t="str" cm="1">
        <f t="array" ref="AG10">_xlfn.IFS(AE10&gt;32,"1",AE10&gt;28,"2",AE10&gt;23,"3",AE10&gt;15,"4",AE10&gt;10,"5",TRUE,"6")</f>
        <v>5</v>
      </c>
    </row>
    <row r="11" spans="1:33" ht="24.75" customHeight="1" thickBot="1" x14ac:dyDescent="0.4">
      <c r="A11" s="34"/>
      <c r="B11" s="27"/>
      <c r="C11" s="27"/>
      <c r="D11" s="27"/>
      <c r="E11" s="40"/>
      <c r="F11" s="48"/>
      <c r="G11" s="49"/>
      <c r="H11" s="50">
        <v>3</v>
      </c>
      <c r="I11" s="51"/>
      <c r="J11" s="48">
        <v>45</v>
      </c>
      <c r="K11" s="49"/>
      <c r="L11" s="49"/>
      <c r="M11" s="52"/>
      <c r="N11" s="93"/>
      <c r="P11" s="77" t="str" cm="1">
        <f t="array" ref="P11">_xlfn.IFS(F11&gt;11,"5",F11&gt;=8,"4",F11&gt;=4,"3",F11&gt;=0,"2",F11&lt;0,"1",TRUE,"0")</f>
        <v>2</v>
      </c>
      <c r="Q11" s="78" t="str" cm="1">
        <f t="array" ref="Q11">_xlfn.IFS(G11=1,"5",G11=2,"4",G11=3,"3",G11=4,"2",G11=5,"1",TRUE,"0")</f>
        <v>0</v>
      </c>
      <c r="R11" s="80" t="str" cm="1">
        <f t="array" ref="R11">_xlfn.IFS(H11=1,"5",H11=2,"4",H11=3,"3",H11=4,"2",H11=5,"1",TRUE,"0")</f>
        <v>3</v>
      </c>
      <c r="S11" s="97" t="str" cm="1">
        <f t="array" ref="S11">_xlfn.IFS(I11=5,"5",I11=4,"4",I11=3,"3",I11=2,"2",I11=1,"1",TRUE,"0")</f>
        <v>0</v>
      </c>
      <c r="T11" s="103" t="str" cm="1">
        <f t="array" ref="T11">_xlfn.IFS(J11&gt;17,"5",J11&gt;14,"4",J11&gt;11,"3",J11&gt;=8,"2",J11&lt;8,"1",TRUE,"0")</f>
        <v>5</v>
      </c>
      <c r="U11" s="78" t="str" cm="1">
        <f t="array" ref="U11">_xlfn.IFS(K11&gt;27,"5",K11&gt;22,"4",K11&gt;17,"3",K11&gt;=12,"2",K11&lt;12,"1",TRUE,"0")</f>
        <v>1</v>
      </c>
      <c r="V11" s="78" t="str" cm="1">
        <f t="array" ref="V11">_xlfn.IFS(L11&gt;12,"5",L11&gt;9,"4",L11&gt;6,"3",L11&gt;=3,"2",L11&lt;3,"1",TRUE,"0")</f>
        <v>1</v>
      </c>
      <c r="W11" s="80" t="str" cm="1">
        <f t="array" ref="W11">_xlfn.IFS(M11&gt;95,"5",M11&gt;75,"4",M11&gt;60,"3",M11&gt;30,"2",M11&lt;30,"1",TRUE,"0")</f>
        <v>1</v>
      </c>
      <c r="X11" s="97" t="str" cm="1">
        <f t="array" ref="X11">_xlfn.IFS(N11&gt;2750,"5",N11&gt;2350,"4",N11&gt;1950,"3",N11&gt;1650,"2",N11&gt;1400,"1",TRUE,"0")</f>
        <v>0</v>
      </c>
      <c r="Z11" s="72">
        <f t="shared" si="0"/>
        <v>1.6666666666666667</v>
      </c>
      <c r="AA11" s="68" t="str">
        <f t="shared" si="1"/>
        <v>0</v>
      </c>
      <c r="AB11" s="68">
        <f t="shared" si="2"/>
        <v>4</v>
      </c>
      <c r="AC11" s="73">
        <f t="shared" si="3"/>
        <v>0</v>
      </c>
      <c r="AE11" s="60">
        <f t="shared" si="4"/>
        <v>5.666666666666667</v>
      </c>
      <c r="AG11" s="81" t="str" cm="1">
        <f t="array" ref="AG11">_xlfn.IFS(AE11&gt;32,"1",AE11&gt;28,"2",AE11&gt;23,"3",AE11&gt;15,"4",AE11&gt;10,"5",TRUE,"6")</f>
        <v>6</v>
      </c>
    </row>
    <row r="12" spans="1:33" ht="24.75" customHeight="1" thickBot="1" x14ac:dyDescent="0.4">
      <c r="A12" s="34"/>
      <c r="B12" s="27"/>
      <c r="C12" s="27"/>
      <c r="D12" s="27"/>
      <c r="E12" s="40"/>
      <c r="F12" s="48"/>
      <c r="G12" s="49"/>
      <c r="H12" s="50"/>
      <c r="I12" s="51"/>
      <c r="J12" s="48"/>
      <c r="K12" s="49"/>
      <c r="L12" s="49"/>
      <c r="M12" s="52"/>
      <c r="N12" s="93"/>
      <c r="P12" s="77" t="str" cm="1">
        <f t="array" ref="P12">_xlfn.IFS(F12&gt;11,"5",F12&gt;=8,"4",F12&gt;=4,"3",F12&gt;=0,"2",F12&lt;0,"1",TRUE,"0")</f>
        <v>2</v>
      </c>
      <c r="Q12" s="78" t="str" cm="1">
        <f t="array" ref="Q12">_xlfn.IFS(G12=1,"5",G12=2,"4",G12=3,"3",G12=4,"2",G12=5,"1",TRUE,"0")</f>
        <v>0</v>
      </c>
      <c r="R12" s="80" t="str" cm="1">
        <f t="array" ref="R12">_xlfn.IFS(H12=1,"5",H12=2,"4",H12=3,"3",H12=4,"2",H12=5,"1",TRUE,"0")</f>
        <v>0</v>
      </c>
      <c r="S12" s="97" t="str" cm="1">
        <f t="array" ref="S12">_xlfn.IFS(I12=5,"5",I12=4,"4",I12=3,"3",I12=2,"2",I12=1,"1",TRUE,"0")</f>
        <v>0</v>
      </c>
      <c r="T12" s="103" t="str" cm="1">
        <f t="array" ref="T12">_xlfn.IFS(J12&gt;17,"5",J12&gt;14,"4",J12&gt;11,"3",J12&gt;=8,"2",J12&lt;8,"1",TRUE,"0")</f>
        <v>1</v>
      </c>
      <c r="U12" s="78" t="str" cm="1">
        <f t="array" ref="U12">_xlfn.IFS(K12&gt;27,"5",K12&gt;22,"4",K12&gt;17,"3",K12&gt;=12,"2",K12&lt;12,"1",TRUE,"0")</f>
        <v>1</v>
      </c>
      <c r="V12" s="78" t="str" cm="1">
        <f t="array" ref="V12">_xlfn.IFS(L12&gt;12,"5",L12&gt;9,"4",L12&gt;6,"3",L12&gt;=3,"2",L12&lt;3,"1",TRUE,"0")</f>
        <v>1</v>
      </c>
      <c r="W12" s="80" t="str" cm="1">
        <f t="array" ref="W12">_xlfn.IFS(M12&gt;95,"5",M12&gt;75,"4",M12&gt;60,"3",M12&gt;30,"2",M12&lt;30,"1",TRUE,"0")</f>
        <v>1</v>
      </c>
      <c r="X12" s="97" t="str" cm="1">
        <f t="array" ref="X12">_xlfn.IFS(N12&gt;2750,"5",N12&gt;2350,"4",N12&gt;1950,"3",N12&gt;1650,"2",N12&gt;1400,"1",TRUE,"0")</f>
        <v>0</v>
      </c>
      <c r="Z12" s="72">
        <f t="shared" si="0"/>
        <v>0.66666666666666663</v>
      </c>
      <c r="AA12" s="68" t="str">
        <f t="shared" si="1"/>
        <v>0</v>
      </c>
      <c r="AB12" s="68">
        <f t="shared" si="2"/>
        <v>2</v>
      </c>
      <c r="AC12" s="73">
        <f t="shared" si="3"/>
        <v>0</v>
      </c>
      <c r="AE12" s="60">
        <f t="shared" si="4"/>
        <v>2.6666666666666665</v>
      </c>
      <c r="AG12" s="81" t="str" cm="1">
        <f t="array" ref="AG12">_xlfn.IFS(AE12&gt;32,"1",AE12&gt;28,"2",AE12&gt;23,"3",AE12&gt;15,"4",AE12&gt;10,"5",TRUE,"6")</f>
        <v>6</v>
      </c>
    </row>
    <row r="13" spans="1:33" ht="24.75" customHeight="1" thickBot="1" x14ac:dyDescent="0.4">
      <c r="A13" s="34"/>
      <c r="B13" s="27"/>
      <c r="C13" s="27"/>
      <c r="D13" s="27"/>
      <c r="E13" s="40"/>
      <c r="F13" s="48"/>
      <c r="G13" s="49"/>
      <c r="H13" s="50"/>
      <c r="I13" s="51"/>
      <c r="J13" s="48"/>
      <c r="K13" s="49"/>
      <c r="L13" s="49"/>
      <c r="M13" s="52"/>
      <c r="N13" s="93"/>
      <c r="P13" s="77" t="str" cm="1">
        <f t="array" ref="P13">_xlfn.IFS(F13&gt;11,"5",F13&gt;=8,"4",F13&gt;=4,"3",F13&gt;=0,"2",F13&lt;0,"1",TRUE,"0")</f>
        <v>2</v>
      </c>
      <c r="Q13" s="78" t="str" cm="1">
        <f t="array" ref="Q13">_xlfn.IFS(G13=1,"5",G13=2,"4",G13=3,"3",G13=4,"2",G13=5,"1",TRUE,"0")</f>
        <v>0</v>
      </c>
      <c r="R13" s="80" t="str" cm="1">
        <f t="array" ref="R13">_xlfn.IFS(H13=1,"5",H13=2,"4",H13=3,"3",H13=4,"2",H13=5,"1",TRUE,"0")</f>
        <v>0</v>
      </c>
      <c r="S13" s="97" t="str" cm="1">
        <f t="array" ref="S13">_xlfn.IFS(I13=5,"5",I13=4,"4",I13=3,"3",I13=2,"2",I13=1,"1",TRUE,"0")</f>
        <v>0</v>
      </c>
      <c r="T13" s="103" t="str" cm="1">
        <f t="array" ref="T13">_xlfn.IFS(J13&gt;17,"5",J13&gt;14,"4",J13&gt;11,"3",J13&gt;=8,"2",J13&lt;8,"1",TRUE,"0")</f>
        <v>1</v>
      </c>
      <c r="U13" s="78" t="str" cm="1">
        <f t="array" ref="U13">_xlfn.IFS(K13&gt;27,"5",K13&gt;22,"4",K13&gt;17,"3",K13&gt;=12,"2",K13&lt;12,"1",TRUE,"0")</f>
        <v>1</v>
      </c>
      <c r="V13" s="78" t="str" cm="1">
        <f t="array" ref="V13">_xlfn.IFS(L13&gt;12,"5",L13&gt;9,"4",L13&gt;6,"3",L13&gt;=3,"2",L13&lt;3,"1",TRUE,"0")</f>
        <v>1</v>
      </c>
      <c r="W13" s="80" t="str" cm="1">
        <f t="array" ref="W13">_xlfn.IFS(M13&gt;95,"5",M13&gt;75,"4",M13&gt;60,"3",M13&gt;30,"2",M13&lt;30,"1",TRUE,"0")</f>
        <v>1</v>
      </c>
      <c r="X13" s="97" t="str" cm="1">
        <f t="array" ref="X13">_xlfn.IFS(N13&gt;2750,"5",N13&gt;2350,"4",N13&gt;1950,"3",N13&gt;1650,"2",N13&gt;1400,"1",TRUE,"0")</f>
        <v>0</v>
      </c>
      <c r="Z13" s="72">
        <f t="shared" si="0"/>
        <v>0.66666666666666663</v>
      </c>
      <c r="AA13" s="68" t="str">
        <f t="shared" si="1"/>
        <v>0</v>
      </c>
      <c r="AB13" s="68">
        <f t="shared" si="2"/>
        <v>2</v>
      </c>
      <c r="AC13" s="73">
        <f t="shared" si="3"/>
        <v>0</v>
      </c>
      <c r="AE13" s="60">
        <f t="shared" si="4"/>
        <v>2.6666666666666665</v>
      </c>
      <c r="AG13" s="81" t="str" cm="1">
        <f t="array" ref="AG13">_xlfn.IFS(AE13&gt;32,"1",AE13&gt;28,"2",AE13&gt;23,"3",AE13&gt;15,"4",AE13&gt;10,"5",TRUE,"6")</f>
        <v>6</v>
      </c>
    </row>
    <row r="14" spans="1:33" ht="24.75" customHeight="1" thickBot="1" x14ac:dyDescent="0.4">
      <c r="A14" s="34"/>
      <c r="B14" s="27"/>
      <c r="C14" s="27"/>
      <c r="D14" s="27"/>
      <c r="E14" s="40"/>
      <c r="F14" s="48"/>
      <c r="G14" s="49"/>
      <c r="H14" s="50"/>
      <c r="I14" s="51"/>
      <c r="J14" s="48"/>
      <c r="K14" s="49"/>
      <c r="L14" s="49"/>
      <c r="M14" s="52"/>
      <c r="N14" s="93"/>
      <c r="P14" s="77" t="str" cm="1">
        <f t="array" ref="P14">_xlfn.IFS(F14&gt;11,"5",F14&gt;=8,"4",F14&gt;=4,"3",F14&gt;=0,"2",F14&lt;0,"1",TRUE,"0")</f>
        <v>2</v>
      </c>
      <c r="Q14" s="78" t="str" cm="1">
        <f t="array" ref="Q14">_xlfn.IFS(G14=1,"5",G14=2,"4",G14=3,"3",G14=4,"2",G14=5,"1",TRUE,"0")</f>
        <v>0</v>
      </c>
      <c r="R14" s="80" t="str" cm="1">
        <f t="array" ref="R14">_xlfn.IFS(H14=1,"5",H14=2,"4",H14=3,"3",H14=4,"2",H14=5,"1",TRUE,"0")</f>
        <v>0</v>
      </c>
      <c r="S14" s="97" t="str" cm="1">
        <f t="array" ref="S14">_xlfn.IFS(I14=5,"5",I14=4,"4",I14=3,"3",I14=2,"2",I14=1,"1",TRUE,"0")</f>
        <v>0</v>
      </c>
      <c r="T14" s="103" t="str" cm="1">
        <f t="array" ref="T14">_xlfn.IFS(J14&gt;17,"5",J14&gt;14,"4",J14&gt;11,"3",J14&gt;=8,"2",J14&lt;8,"1",TRUE,"0")</f>
        <v>1</v>
      </c>
      <c r="U14" s="78" t="str" cm="1">
        <f t="array" ref="U14">_xlfn.IFS(K14&gt;27,"5",K14&gt;22,"4",K14&gt;17,"3",K14&gt;=12,"2",K14&lt;12,"1",TRUE,"0")</f>
        <v>1</v>
      </c>
      <c r="V14" s="78" t="str" cm="1">
        <f t="array" ref="V14">_xlfn.IFS(L14&gt;12,"5",L14&gt;9,"4",L14&gt;6,"3",L14&gt;=3,"2",L14&lt;3,"1",TRUE,"0")</f>
        <v>1</v>
      </c>
      <c r="W14" s="80" t="str" cm="1">
        <f t="array" ref="W14">_xlfn.IFS(M14&gt;95,"5",M14&gt;75,"4",M14&gt;60,"3",M14&gt;30,"2",M14&lt;30,"1",TRUE,"0")</f>
        <v>1</v>
      </c>
      <c r="X14" s="97" t="str" cm="1">
        <f t="array" ref="X14">_xlfn.IFS(N14&gt;2750,"5",N14&gt;2350,"4",N14&gt;1950,"3",N14&gt;1650,"2",N14&gt;1400,"1",TRUE,"0")</f>
        <v>0</v>
      </c>
      <c r="Z14" s="72">
        <f t="shared" si="0"/>
        <v>0.66666666666666663</v>
      </c>
      <c r="AA14" s="68" t="str">
        <f t="shared" si="1"/>
        <v>0</v>
      </c>
      <c r="AB14" s="68">
        <f t="shared" si="2"/>
        <v>2</v>
      </c>
      <c r="AC14" s="73">
        <f t="shared" si="3"/>
        <v>0</v>
      </c>
      <c r="AE14" s="60">
        <f t="shared" si="4"/>
        <v>2.6666666666666665</v>
      </c>
      <c r="AG14" s="81" t="str" cm="1">
        <f t="array" ref="AG14">_xlfn.IFS(AE14&gt;32,"1",AE14&gt;28,"2",AE14&gt;23,"3",AE14&gt;15,"4",AE14&gt;10,"5",TRUE,"6")</f>
        <v>6</v>
      </c>
    </row>
    <row r="15" spans="1:33" ht="24.75" customHeight="1" thickBot="1" x14ac:dyDescent="0.4">
      <c r="A15" s="36"/>
      <c r="B15" s="37"/>
      <c r="C15" s="37"/>
      <c r="D15" s="37"/>
      <c r="E15" s="41"/>
      <c r="F15" s="53"/>
      <c r="G15" s="54"/>
      <c r="H15" s="55"/>
      <c r="I15" s="56"/>
      <c r="J15" s="53"/>
      <c r="K15" s="54"/>
      <c r="L15" s="54"/>
      <c r="M15" s="57"/>
      <c r="N15" s="94"/>
      <c r="P15" s="77" t="str" cm="1">
        <f t="array" ref="P15">_xlfn.IFS(F15&gt;11,"5",F15&gt;=8,"4",F15&gt;=4,"3",F15&gt;=0,"2",F15&lt;0,"1",TRUE,"0")</f>
        <v>2</v>
      </c>
      <c r="Q15" s="78" t="str" cm="1">
        <f t="array" ref="Q15">_xlfn.IFS(G15=1,"5",G15=2,"4",G15=3,"3",G15=4,"2",G15=5,"1",TRUE,"0")</f>
        <v>0</v>
      </c>
      <c r="R15" s="80" t="str" cm="1">
        <f t="array" ref="R15">_xlfn.IFS(H15=1,"5",H15=2,"4",H15=3,"3",H15=4,"2",H15=5,"1",TRUE,"0")</f>
        <v>0</v>
      </c>
      <c r="S15" s="97" t="str" cm="1">
        <f t="array" ref="S15">_xlfn.IFS(I15=5,"5",I15=4,"4",I15=3,"3",I15=2,"2",I15=1,"1",TRUE,"0")</f>
        <v>0</v>
      </c>
      <c r="T15" s="103" t="str" cm="1">
        <f t="array" ref="T15">_xlfn.IFS(J15&gt;17,"5",J15&gt;14,"4",J15&gt;11,"3",J15&gt;=8,"2",J15&lt;8,"1",TRUE,"0")</f>
        <v>1</v>
      </c>
      <c r="U15" s="78" t="str" cm="1">
        <f t="array" ref="U15">_xlfn.IFS(K15&gt;27,"5",K15&gt;22,"4",K15&gt;17,"3",K15&gt;=12,"2",K15&lt;12,"1",TRUE,"0")</f>
        <v>1</v>
      </c>
      <c r="V15" s="78" t="str" cm="1">
        <f t="array" ref="V15">_xlfn.IFS(L15&gt;12,"5",L15&gt;9,"4",L15&gt;6,"3",L15&gt;=3,"2",L15&lt;3,"1",TRUE,"0")</f>
        <v>1</v>
      </c>
      <c r="W15" s="80" t="str" cm="1">
        <f t="array" ref="W15">_xlfn.IFS(M15&gt;95,"5",M15&gt;75,"4",M15&gt;60,"3",M15&gt;30,"2",M15&lt;30,"1",TRUE,"0")</f>
        <v>1</v>
      </c>
      <c r="X15" s="97"/>
      <c r="Z15" s="74">
        <f t="shared" si="0"/>
        <v>0.66666666666666663</v>
      </c>
      <c r="AA15" s="75" t="str">
        <f t="shared" si="1"/>
        <v>0</v>
      </c>
      <c r="AB15" s="75">
        <f t="shared" si="2"/>
        <v>2</v>
      </c>
      <c r="AC15" s="76">
        <f t="shared" si="3"/>
        <v>0</v>
      </c>
      <c r="AE15" s="60">
        <f t="shared" si="4"/>
        <v>2.6666666666666665</v>
      </c>
      <c r="AG15" s="100" t="str" cm="1">
        <f t="array" ref="AG15">_xlfn.IFS(AE15&gt;32,"1",AE15&gt;28,"2",AE15&gt;23,"3",AE15&gt;15,"4",AE15&gt;10,"5",TRUE,"6")</f>
        <v>6</v>
      </c>
    </row>
    <row r="16" spans="1:33" x14ac:dyDescent="0.35">
      <c r="X16" s="97"/>
    </row>
  </sheetData>
  <mergeCells count="8">
    <mergeCell ref="Z6:AC6"/>
    <mergeCell ref="A1:E1"/>
    <mergeCell ref="P4:U4"/>
    <mergeCell ref="B5:C5"/>
    <mergeCell ref="F6:H6"/>
    <mergeCell ref="J6:M6"/>
    <mergeCell ref="P6:R6"/>
    <mergeCell ref="T6:W6"/>
  </mergeCells>
  <conditionalFormatting sqref="AG8:AG15">
    <cfRule type="cellIs" dxfId="44" priority="1" operator="equal">
      <formula>5</formula>
    </cfRule>
    <cfRule type="cellIs" dxfId="43" priority="2" operator="equal">
      <formula>4</formula>
    </cfRule>
    <cfRule type="cellIs" dxfId="42" priority="3" operator="equal">
      <formula>3</formula>
    </cfRule>
    <cfRule type="cellIs" dxfId="41" priority="4" operator="equal">
      <formula>2</formula>
    </cfRule>
    <cfRule type="cellIs" dxfId="40" priority="5" operator="equal">
      <formula>1</formula>
    </cfRule>
  </conditionalFormatting>
  <pageMargins left="0.7" right="0.7" top="0.78740157499999996" bottom="0.78740157499999996" header="0.3" footer="0.3"/>
  <pageSetup paperSize="9" scale="85" orientation="landscape" verticalDpi="300"/>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29078F-3FA6-4A3B-982C-DD7370BA50D5}">
  <sheetPr>
    <tabColor rgb="FF00B050"/>
  </sheetPr>
  <dimension ref="A1:AG15"/>
  <sheetViews>
    <sheetView zoomScale="80" zoomScaleNormal="80" workbookViewId="0">
      <selection activeCell="W8" sqref="W8"/>
    </sheetView>
  </sheetViews>
  <sheetFormatPr baseColWidth="10" defaultColWidth="11.453125" defaultRowHeight="14.5" x14ac:dyDescent="0.35"/>
  <cols>
    <col min="1" max="2" width="15.54296875" customWidth="1"/>
    <col min="3" max="5" width="8.54296875" customWidth="1"/>
    <col min="6" max="14" width="9.1796875"/>
    <col min="15" max="15" width="2.54296875" customWidth="1"/>
    <col min="16" max="24" width="8.7265625" customWidth="1"/>
    <col min="25" max="25" width="2.54296875" customWidth="1"/>
    <col min="30" max="30" width="2.54296875" customWidth="1"/>
    <col min="32" max="32" width="2" customWidth="1"/>
  </cols>
  <sheetData>
    <row r="1" spans="1:33" ht="29.15" customHeight="1" x14ac:dyDescent="0.35">
      <c r="A1" s="134" t="s">
        <v>35</v>
      </c>
      <c r="B1" s="135"/>
      <c r="C1" s="135"/>
      <c r="D1" s="135"/>
      <c r="E1" s="136"/>
    </row>
    <row r="2" spans="1:33" ht="2.15" customHeight="1" x14ac:dyDescent="0.35"/>
    <row r="3" spans="1:33" x14ac:dyDescent="0.35">
      <c r="A3" s="1" t="s">
        <v>1</v>
      </c>
    </row>
    <row r="4" spans="1:33" ht="49" customHeight="1" x14ac:dyDescent="0.35">
      <c r="P4" s="137" t="s">
        <v>118</v>
      </c>
      <c r="Q4" s="137"/>
      <c r="R4" s="137"/>
      <c r="S4" s="137"/>
      <c r="T4" s="137"/>
      <c r="U4" s="137"/>
      <c r="AE4" s="63" t="s">
        <v>119</v>
      </c>
      <c r="AG4" s="63" t="s">
        <v>11</v>
      </c>
    </row>
    <row r="5" spans="1:33" x14ac:dyDescent="0.35">
      <c r="A5" t="s">
        <v>120</v>
      </c>
      <c r="B5" s="138"/>
      <c r="C5" s="138"/>
    </row>
    <row r="6" spans="1:33" x14ac:dyDescent="0.35">
      <c r="A6" s="2"/>
      <c r="B6" s="2"/>
      <c r="C6" s="2"/>
      <c r="D6" s="2"/>
      <c r="E6" s="2"/>
      <c r="F6" s="142" t="s">
        <v>5</v>
      </c>
      <c r="G6" s="133"/>
      <c r="H6" s="133"/>
      <c r="I6" s="90" t="s">
        <v>15</v>
      </c>
      <c r="J6" s="133" t="s">
        <v>19</v>
      </c>
      <c r="K6" s="133"/>
      <c r="L6" s="133"/>
      <c r="M6" s="133"/>
      <c r="N6" s="91" t="s">
        <v>29</v>
      </c>
      <c r="P6" s="142" t="s">
        <v>5</v>
      </c>
      <c r="Q6" s="133"/>
      <c r="R6" s="133"/>
      <c r="S6" s="90" t="s">
        <v>15</v>
      </c>
      <c r="T6" s="133" t="s">
        <v>19</v>
      </c>
      <c r="U6" s="133"/>
      <c r="V6" s="133"/>
      <c r="W6" s="133"/>
      <c r="X6" s="91" t="s">
        <v>29</v>
      </c>
      <c r="Z6" s="130" t="s">
        <v>121</v>
      </c>
      <c r="AA6" s="131"/>
      <c r="AB6" s="131"/>
      <c r="AC6" s="132"/>
    </row>
    <row r="7" spans="1:33" ht="24.75" customHeight="1" x14ac:dyDescent="0.35">
      <c r="A7" s="28" t="s">
        <v>122</v>
      </c>
      <c r="B7" s="29" t="s">
        <v>123</v>
      </c>
      <c r="C7" s="29" t="s">
        <v>124</v>
      </c>
      <c r="D7" s="29" t="s">
        <v>125</v>
      </c>
      <c r="E7" s="30" t="s">
        <v>3</v>
      </c>
      <c r="F7" s="38" t="s">
        <v>126</v>
      </c>
      <c r="G7" s="31" t="s">
        <v>10</v>
      </c>
      <c r="H7" s="32" t="s">
        <v>127</v>
      </c>
      <c r="I7" s="45" t="s">
        <v>16</v>
      </c>
      <c r="J7" s="43" t="s">
        <v>128</v>
      </c>
      <c r="K7" s="33" t="s">
        <v>129</v>
      </c>
      <c r="L7" s="33" t="s">
        <v>24</v>
      </c>
      <c r="M7" s="44" t="s">
        <v>26</v>
      </c>
      <c r="N7" s="92" t="s">
        <v>130</v>
      </c>
      <c r="P7" s="61" t="s">
        <v>131</v>
      </c>
      <c r="Q7" s="31" t="s">
        <v>10</v>
      </c>
      <c r="R7" s="39" t="s">
        <v>127</v>
      </c>
      <c r="S7" s="101" t="s">
        <v>16</v>
      </c>
      <c r="T7" s="99" t="s">
        <v>128</v>
      </c>
      <c r="U7" s="33" t="s">
        <v>129</v>
      </c>
      <c r="V7" s="33" t="s">
        <v>24</v>
      </c>
      <c r="W7" s="44" t="s">
        <v>26</v>
      </c>
      <c r="X7" s="92" t="s">
        <v>130</v>
      </c>
      <c r="Z7" s="64" t="s">
        <v>132</v>
      </c>
      <c r="AA7" s="65" t="s">
        <v>133</v>
      </c>
      <c r="AB7" s="66" t="s">
        <v>134</v>
      </c>
      <c r="AC7" s="67" t="s">
        <v>135</v>
      </c>
    </row>
    <row r="8" spans="1:33" ht="24.75" customHeight="1" thickBot="1" x14ac:dyDescent="0.4">
      <c r="A8" s="34"/>
      <c r="B8" s="27"/>
      <c r="C8" s="27"/>
      <c r="D8" s="27"/>
      <c r="E8" s="40"/>
      <c r="F8" s="48">
        <v>4</v>
      </c>
      <c r="G8" s="49">
        <v>2</v>
      </c>
      <c r="H8" s="50">
        <v>3</v>
      </c>
      <c r="I8" s="51">
        <v>4</v>
      </c>
      <c r="J8" s="48">
        <v>12</v>
      </c>
      <c r="K8" s="49">
        <v>2</v>
      </c>
      <c r="L8" s="49">
        <v>17</v>
      </c>
      <c r="M8" s="52">
        <v>23</v>
      </c>
      <c r="N8" s="93">
        <v>2777</v>
      </c>
      <c r="P8" s="77" t="str" cm="1">
        <f t="array" ref="P8">_xlfn.IFS(F8&gt;11,"5",F8&gt;=8,"4",F8&gt;=4,"3",F8&gt;=0,"2",F8&lt;0,"1",TRUE,"0")</f>
        <v>3</v>
      </c>
      <c r="Q8" s="78" t="str" cm="1">
        <f t="array" ref="Q8">_xlfn.IFS(G8=1,"5",G8=2,"4",G8=3,"3",G8=4,"2",G8=5,"1",TRUE,"0")</f>
        <v>4</v>
      </c>
      <c r="R8" s="80" t="str" cm="1">
        <f t="array" ref="R8">_xlfn.IFS(H8=1,"5",H8=2,"4",H8=3,"3",H8=4,"2",H8=5,"1",TRUE,"0")</f>
        <v>3</v>
      </c>
      <c r="S8" s="97" t="str" cm="1">
        <f t="array" ref="S8">_xlfn.IFS(I8=5,"5",I8=4,"4",I8=3,"3",I8=2,"2",I8=1,"1",TRUE,"0")</f>
        <v>4</v>
      </c>
      <c r="T8" s="103" t="str" cm="1">
        <f t="array" ref="T8">_xlfn.IFS(J8&gt;17,"5",J8&gt;14,"4",J8&gt;11,"3",J8&gt;=8,"2",J8&lt;8,"1",TRUE,"0")</f>
        <v>3</v>
      </c>
      <c r="U8" s="78" t="str" cm="1">
        <f t="array" ref="U8">_xlfn.IFS(K8&gt;22,"5",K8&gt;18,"4",K8&gt;14,"3",K8&gt;=10,"2",K8&lt;10,"1",TRUE,"0")</f>
        <v>1</v>
      </c>
      <c r="V8" s="70" t="str" cm="1">
        <f t="array" ref="V8">_xlfn.IFS(L8&gt;9,"5",L8&gt;7,"4",L8&gt;5,"3",L8&gt;=3,"2",L8&lt;3,"1",TRUE,"0")</f>
        <v>5</v>
      </c>
      <c r="W8" s="79" t="str" cm="1">
        <f t="array" ref="W8">_xlfn.IFS(M8&gt;110,"5",M8&gt;85,"4",M8&gt;70,"3",M8&gt;35,"2",M8&lt;35,"1",TRUE,"0")</f>
        <v>1</v>
      </c>
      <c r="X8" s="102" t="str" cm="1">
        <f t="array" ref="X8">_xlfn.IFS(N8&gt;2650,"5",N8&gt;2250,"4",N8&gt;1850,"3",N8&gt;1250,"2",N8&gt;1000,"1",TRUE,"0")</f>
        <v>5</v>
      </c>
      <c r="Z8" s="69">
        <f>((P8+Q8+R8)/3)</f>
        <v>3.3333333333333335</v>
      </c>
      <c r="AA8" s="70" t="str">
        <f>S8</f>
        <v>4</v>
      </c>
      <c r="AB8" s="70">
        <f>((T8+U8+V8+W8)/4)*2</f>
        <v>5</v>
      </c>
      <c r="AC8" s="71">
        <f>X8*3</f>
        <v>15</v>
      </c>
      <c r="AE8" s="60">
        <f>(Z8+AA8+AB8+AC8)</f>
        <v>27.333333333333336</v>
      </c>
      <c r="AF8" s="62"/>
      <c r="AG8" s="81" t="str" cm="1">
        <f t="array" ref="AG8">_xlfn.IFS(AE8&gt;32,"1",AE8&gt;28,"2",AE8&gt;23,"3",AE8&gt;15,"4",AE8&gt;10,"5",TRUE,"6")</f>
        <v>3</v>
      </c>
    </row>
    <row r="9" spans="1:33" ht="24.75" customHeight="1" thickBot="1" x14ac:dyDescent="0.4">
      <c r="A9" s="34"/>
      <c r="B9" s="27"/>
      <c r="C9" s="27"/>
      <c r="D9" s="27"/>
      <c r="E9" s="40"/>
      <c r="F9" s="48">
        <v>4</v>
      </c>
      <c r="G9" s="49"/>
      <c r="H9" s="50"/>
      <c r="I9" s="51"/>
      <c r="J9" s="48"/>
      <c r="K9" s="49"/>
      <c r="L9" s="49"/>
      <c r="M9" s="52"/>
      <c r="N9" s="93"/>
      <c r="P9" s="77" t="str" cm="1">
        <f t="array" ref="P9">_xlfn.IFS(F9&gt;11,"5",F9&gt;=8,"4",F9&gt;=4,"3",F9&gt;=0,"2",F9&lt;0,"1",TRUE,"0")</f>
        <v>3</v>
      </c>
      <c r="Q9" s="78" t="str" cm="1">
        <f t="array" ref="Q9">_xlfn.IFS(G9=1,"5",G9=2,"4",G9=3,"3",G9=4,"2",G9=5,"1",TRUE,"0")</f>
        <v>0</v>
      </c>
      <c r="R9" s="80" t="str" cm="1">
        <f t="array" ref="R9">_xlfn.IFS(H9=1,"5",H9=2,"4",H9=3,"3",H9=4,"2",H9=5,"1",TRUE,"0")</f>
        <v>0</v>
      </c>
      <c r="S9" s="97" t="str" cm="1">
        <f t="array" ref="S9">_xlfn.IFS(I9=5,"5",I9=4,"4",I9=3,"3",I9=2,"2",I9=1,"1",TRUE,"0")</f>
        <v>0</v>
      </c>
      <c r="T9" s="103" t="str" cm="1">
        <f t="array" ref="T9">_xlfn.IFS(J9&gt;17,"5",J9&gt;14,"4",J9&gt;11,"3",J9&gt;=8,"2",J9&lt;8,"1",TRUE,"0")</f>
        <v>1</v>
      </c>
      <c r="U9" s="78" t="str" cm="1">
        <f t="array" ref="U9">_xlfn.IFS(K9&gt;22,"5",K9&gt;18,"4",K9&gt;14,"3",K9&gt;=10,"2",K9&lt;8,"1",TRUE,"0")</f>
        <v>1</v>
      </c>
      <c r="V9" s="70" t="str" cm="1">
        <f t="array" ref="V9">_xlfn.IFS(L9&gt;9,"5",L9&gt;7,"4",L9&gt;5,"3",L9&gt;=3,"2",L9&lt;3,"1",TRUE,"0")</f>
        <v>1</v>
      </c>
      <c r="W9" s="79" t="str" cm="1">
        <f t="array" ref="W9">_xlfn.IFS(M9&gt;110,"5",M9&gt;85,"4",M9&gt;70,"3",M9&gt;35,"2",M9&lt;35,"1",TRUE,"0")</f>
        <v>1</v>
      </c>
      <c r="X9" s="102" t="str" cm="1">
        <f t="array" ref="X9">_xlfn.IFS(N9&gt;2650,"5",N9&gt;2250,"4",N9&gt;1850,"3",N9&gt;1250,"2",N9&gt;1000,"1",TRUE,"0")</f>
        <v>0</v>
      </c>
      <c r="Z9" s="72">
        <f t="shared" ref="Z9:Z15" si="0">((P9+Q9+R9)/3)</f>
        <v>1</v>
      </c>
      <c r="AA9" s="68" t="str">
        <f t="shared" ref="AA9:AA15" si="1">S9</f>
        <v>0</v>
      </c>
      <c r="AB9" s="68">
        <f t="shared" ref="AB9:AB15" si="2">((T9+U9+V9+W9)/4)*2</f>
        <v>2</v>
      </c>
      <c r="AC9" s="73">
        <f t="shared" ref="AC9:AC15" si="3">X9*3</f>
        <v>0</v>
      </c>
      <c r="AE9" s="60">
        <f t="shared" ref="AE9:AE15" si="4">(Z9+AA9+AB9+AC9)</f>
        <v>3</v>
      </c>
      <c r="AG9" s="81" t="str" cm="1">
        <f t="array" ref="AG9">_xlfn.IFS(AE9&gt;32,"1",AE9&gt;28,"2",AE9&gt;23,"3",AE9&gt;15,"4",AE9&gt;10,"5",TRUE,"6")</f>
        <v>6</v>
      </c>
    </row>
    <row r="10" spans="1:33" ht="24.75" customHeight="1" thickBot="1" x14ac:dyDescent="0.4">
      <c r="A10" s="35"/>
      <c r="B10" s="27"/>
      <c r="C10" s="27"/>
      <c r="D10" s="27"/>
      <c r="E10" s="40"/>
      <c r="F10" s="48">
        <v>7</v>
      </c>
      <c r="G10" s="49">
        <v>2</v>
      </c>
      <c r="H10" s="50">
        <v>3</v>
      </c>
      <c r="I10" s="51">
        <v>2</v>
      </c>
      <c r="J10" s="48">
        <v>5</v>
      </c>
      <c r="K10" s="49">
        <v>12</v>
      </c>
      <c r="L10" s="49">
        <v>4</v>
      </c>
      <c r="M10" s="52">
        <v>34</v>
      </c>
      <c r="N10" s="93">
        <v>3400</v>
      </c>
      <c r="P10" s="77" t="str" cm="1">
        <f t="array" ref="P10">_xlfn.IFS(F10&gt;11,"5",F10&gt;=8,"4",F10&gt;=4,"3",F10&gt;=0,"2",F10&lt;0,"1",TRUE,"0")</f>
        <v>3</v>
      </c>
      <c r="Q10" s="78" t="str" cm="1">
        <f t="array" ref="Q10">_xlfn.IFS(G10=1,"5",G10=2,"4",G10=3,"3",G10=4,"2",G10=5,"1",TRUE,"0")</f>
        <v>4</v>
      </c>
      <c r="R10" s="80" t="str" cm="1">
        <f t="array" ref="R10">_xlfn.IFS(H10=1,"5",H10=2,"4",H10=3,"3",H10=4,"2",H10=5,"1",TRUE,"0")</f>
        <v>3</v>
      </c>
      <c r="S10" s="97" t="str" cm="1">
        <f t="array" ref="S10">_xlfn.IFS(I10=5,"5",I10=4,"4",I10=3,"3",I10=2,"2",I10=1,"1",TRUE,"0")</f>
        <v>2</v>
      </c>
      <c r="T10" s="103" t="str" cm="1">
        <f t="array" ref="T10">_xlfn.IFS(J10&gt;17,"5",J10&gt;14,"4",J10&gt;11,"3",J10&gt;=8,"2",J10&lt;8,"1",TRUE,"0")</f>
        <v>1</v>
      </c>
      <c r="U10" s="78" t="str" cm="1">
        <f t="array" ref="U10">_xlfn.IFS(K10&gt;22,"5",K10&gt;18,"4",K10&gt;14,"3",K10&gt;=10,"2",K10&lt;8,"1",TRUE,"0")</f>
        <v>2</v>
      </c>
      <c r="V10" s="70" t="str" cm="1">
        <f t="array" ref="V10">_xlfn.IFS(L10&gt;9,"5",L10&gt;7,"4",L10&gt;5,"3",L10&gt;=3,"2",L10&lt;3,"1",TRUE,"0")</f>
        <v>2</v>
      </c>
      <c r="W10" s="79" t="str" cm="1">
        <f t="array" ref="W10">_xlfn.IFS(M10&gt;110,"5",M10&gt;85,"4",M10&gt;70,"3",M10&gt;35,"2",M10&lt;35,"1",TRUE,"0")</f>
        <v>1</v>
      </c>
      <c r="X10" s="102" t="str" cm="1">
        <f t="array" ref="X10">_xlfn.IFS(N10&gt;2650,"5",N10&gt;2250,"4",N10&gt;1850,"3",N10&gt;1250,"2",N10&gt;1000,"1",TRUE,"0")</f>
        <v>5</v>
      </c>
      <c r="Z10" s="72">
        <f t="shared" si="0"/>
        <v>3.3333333333333335</v>
      </c>
      <c r="AA10" s="68" t="str">
        <f t="shared" si="1"/>
        <v>2</v>
      </c>
      <c r="AB10" s="68">
        <f t="shared" si="2"/>
        <v>3</v>
      </c>
      <c r="AC10" s="73">
        <f t="shared" si="3"/>
        <v>15</v>
      </c>
      <c r="AE10" s="60">
        <f t="shared" si="4"/>
        <v>23.333333333333336</v>
      </c>
      <c r="AG10" s="81" t="str" cm="1">
        <f t="array" ref="AG10">_xlfn.IFS(AE10&gt;32,"1",AE10&gt;28,"2",AE10&gt;23,"3",AE10&gt;15,"4",AE10&gt;10,"5",TRUE,"6")</f>
        <v>3</v>
      </c>
    </row>
    <row r="11" spans="1:33" ht="24.75" customHeight="1" thickBot="1" x14ac:dyDescent="0.4">
      <c r="A11" s="34"/>
      <c r="B11" s="27"/>
      <c r="C11" s="27"/>
      <c r="D11" s="27"/>
      <c r="E11" s="40"/>
      <c r="F11" s="48"/>
      <c r="G11" s="49"/>
      <c r="H11" s="50">
        <v>3</v>
      </c>
      <c r="I11" s="51"/>
      <c r="J11" s="48">
        <v>45</v>
      </c>
      <c r="K11" s="49"/>
      <c r="L11" s="49"/>
      <c r="M11" s="52"/>
      <c r="N11" s="93"/>
      <c r="P11" s="77" t="str" cm="1">
        <f t="array" ref="P11">_xlfn.IFS(F11&gt;11,"5",F11&gt;=8,"4",F11&gt;=4,"3",F11&gt;=0,"2",F11&lt;0,"1",TRUE,"0")</f>
        <v>2</v>
      </c>
      <c r="Q11" s="78" t="str" cm="1">
        <f t="array" ref="Q11">_xlfn.IFS(G11=1,"5",G11=2,"4",G11=3,"3",G11=4,"2",G11=5,"1",TRUE,"0")</f>
        <v>0</v>
      </c>
      <c r="R11" s="80" t="str" cm="1">
        <f t="array" ref="R11">_xlfn.IFS(H11=1,"5",H11=2,"4",H11=3,"3",H11=4,"2",H11=5,"1",TRUE,"0")</f>
        <v>3</v>
      </c>
      <c r="S11" s="97" t="str" cm="1">
        <f t="array" ref="S11">_xlfn.IFS(I11=5,"5",I11=4,"4",I11=3,"3",I11=2,"2",I11=1,"1",TRUE,"0")</f>
        <v>0</v>
      </c>
      <c r="T11" s="103" t="str" cm="1">
        <f t="array" ref="T11">_xlfn.IFS(J11&gt;17,"5",J11&gt;14,"4",J11&gt;11,"3",J11&gt;=8,"2",J11&lt;8,"1",TRUE,"0")</f>
        <v>5</v>
      </c>
      <c r="U11" s="78" t="str" cm="1">
        <f t="array" ref="U11">_xlfn.IFS(K11&gt;22,"5",K11&gt;18,"4",K11&gt;14,"3",K11&gt;=10,"2",K11&lt;8,"1",TRUE,"0")</f>
        <v>1</v>
      </c>
      <c r="V11" s="70" t="str" cm="1">
        <f t="array" ref="V11">_xlfn.IFS(L11&gt;9,"5",L11&gt;7,"4",L11&gt;5,"3",L11&gt;=3,"2",L11&lt;3,"1",TRUE,"0")</f>
        <v>1</v>
      </c>
      <c r="W11" s="79" t="str" cm="1">
        <f t="array" ref="W11">_xlfn.IFS(M11&gt;110,"5",M11&gt;85,"4",M11&gt;70,"3",M11&gt;35,"2",M11&lt;35,"1",TRUE,"0")</f>
        <v>1</v>
      </c>
      <c r="X11" s="102" t="str" cm="1">
        <f t="array" ref="X11">_xlfn.IFS(N11&gt;2650,"5",N11&gt;2250,"4",N11&gt;1850,"3",N11&gt;1250,"2",N11&gt;1000,"1",TRUE,"0")</f>
        <v>0</v>
      </c>
      <c r="Z11" s="72">
        <f t="shared" si="0"/>
        <v>1.6666666666666667</v>
      </c>
      <c r="AA11" s="68" t="str">
        <f t="shared" si="1"/>
        <v>0</v>
      </c>
      <c r="AB11" s="68">
        <f t="shared" si="2"/>
        <v>4</v>
      </c>
      <c r="AC11" s="73">
        <f t="shared" si="3"/>
        <v>0</v>
      </c>
      <c r="AE11" s="60">
        <f t="shared" si="4"/>
        <v>5.666666666666667</v>
      </c>
      <c r="AG11" s="81" t="str" cm="1">
        <f t="array" ref="AG11">_xlfn.IFS(AE11&gt;32,"1",AE11&gt;28,"2",AE11&gt;23,"3",AE11&gt;15,"4",AE11&gt;10,"5",TRUE,"6")</f>
        <v>6</v>
      </c>
    </row>
    <row r="12" spans="1:33" ht="24.75" customHeight="1" thickBot="1" x14ac:dyDescent="0.4">
      <c r="A12" s="34"/>
      <c r="B12" s="27"/>
      <c r="C12" s="27"/>
      <c r="D12" s="27"/>
      <c r="E12" s="40"/>
      <c r="F12" s="48">
        <v>0</v>
      </c>
      <c r="G12" s="49"/>
      <c r="H12" s="50">
        <v>3</v>
      </c>
      <c r="I12" s="51"/>
      <c r="J12" s="48">
        <v>0</v>
      </c>
      <c r="K12" s="49">
        <v>1</v>
      </c>
      <c r="L12" s="49">
        <v>1</v>
      </c>
      <c r="M12" s="52">
        <v>0</v>
      </c>
      <c r="N12" s="93">
        <v>5000</v>
      </c>
      <c r="P12" s="77" t="str" cm="1">
        <f t="array" ref="P12">_xlfn.IFS(F12&gt;11,"5",F12&gt;=8,"4",F12&gt;=4,"3",F12&gt;=0,"2",F12&lt;0,"1",TRUE,"0")</f>
        <v>2</v>
      </c>
      <c r="Q12" s="78" t="str" cm="1">
        <f t="array" ref="Q12">_xlfn.IFS(G12=1,"5",G12=2,"4",G12=3,"3",G12=4,"2",G12=5,"1",TRUE,"0")</f>
        <v>0</v>
      </c>
      <c r="R12" s="80" t="str" cm="1">
        <f t="array" ref="R12">_xlfn.IFS(H12=1,"5",H12=2,"4",H12=3,"3",H12=4,"2",H12=5,"1",TRUE,"0")</f>
        <v>3</v>
      </c>
      <c r="S12" s="97" t="str" cm="1">
        <f t="array" ref="S12">_xlfn.IFS(I12=5,"5",I12=4,"4",I12=3,"3",I12=2,"2",I12=1,"1",TRUE,"0")</f>
        <v>0</v>
      </c>
      <c r="T12" s="103" t="str" cm="1">
        <f t="array" ref="T12">_xlfn.IFS(J12&gt;17,"5",J12&gt;14,"4",J12&gt;11,"3",J12&gt;=8,"2",J12&lt;8,"1",TRUE,"0")</f>
        <v>1</v>
      </c>
      <c r="U12" s="78" t="str" cm="1">
        <f t="array" ref="U12">_xlfn.IFS(K12&gt;22,"5",K12&gt;18,"4",K12&gt;14,"3",K12&gt;=10,"2",K12&lt;8,"1",TRUE,"0")</f>
        <v>1</v>
      </c>
      <c r="V12" s="70" t="str" cm="1">
        <f t="array" ref="V12">_xlfn.IFS(L12&gt;9,"5",L12&gt;7,"4",L12&gt;5,"3",L12&gt;=3,"2",L12&lt;3,"1",TRUE,"0")</f>
        <v>1</v>
      </c>
      <c r="W12" s="79" t="str" cm="1">
        <f t="array" ref="W12">_xlfn.IFS(M12&gt;110,"5",M12&gt;85,"4",M12&gt;70,"3",M12&gt;35,"2",M12&lt;35,"1",TRUE,"0")</f>
        <v>1</v>
      </c>
      <c r="X12" s="102" t="str" cm="1">
        <f t="array" ref="X12">_xlfn.IFS(N12&gt;2650,"5",N12&gt;2250,"4",N12&gt;1850,"3",N12&gt;1250,"2",N12&gt;1000,"1",TRUE,"0")</f>
        <v>5</v>
      </c>
      <c r="Z12" s="72">
        <f t="shared" si="0"/>
        <v>1.6666666666666667</v>
      </c>
      <c r="AA12" s="68" t="str">
        <f t="shared" si="1"/>
        <v>0</v>
      </c>
      <c r="AB12" s="68">
        <f t="shared" si="2"/>
        <v>2</v>
      </c>
      <c r="AC12" s="73">
        <f t="shared" si="3"/>
        <v>15</v>
      </c>
      <c r="AE12" s="60">
        <f t="shared" si="4"/>
        <v>18.666666666666668</v>
      </c>
      <c r="AG12" s="81" t="str" cm="1">
        <f t="array" ref="AG12">_xlfn.IFS(AE12&gt;32,"1",AE12&gt;28,"2",AE12&gt;23,"3",AE12&gt;15,"4",AE12&gt;10,"5",TRUE,"6")</f>
        <v>4</v>
      </c>
    </row>
    <row r="13" spans="1:33" ht="24.75" customHeight="1" thickBot="1" x14ac:dyDescent="0.4">
      <c r="A13" s="34"/>
      <c r="B13" s="27"/>
      <c r="C13" s="27"/>
      <c r="D13" s="27"/>
      <c r="E13" s="40"/>
      <c r="F13" s="48"/>
      <c r="G13" s="49"/>
      <c r="H13" s="50"/>
      <c r="I13" s="51"/>
      <c r="J13" s="48"/>
      <c r="K13" s="49"/>
      <c r="L13" s="49"/>
      <c r="M13" s="52"/>
      <c r="N13" s="93"/>
      <c r="P13" s="77" t="str" cm="1">
        <f t="array" ref="P13">_xlfn.IFS(F13&gt;11,"5",F13&gt;=8,"4",F13&gt;=4,"3",F13&gt;=0,"2",F13&lt;0,"1",TRUE,"0")</f>
        <v>2</v>
      </c>
      <c r="Q13" s="78" t="str" cm="1">
        <f t="array" ref="Q13">_xlfn.IFS(G13=1,"5",G13=2,"4",G13=3,"3",G13=4,"2",G13=5,"1",TRUE,"0")</f>
        <v>0</v>
      </c>
      <c r="R13" s="80" t="str" cm="1">
        <f t="array" ref="R13">_xlfn.IFS(H13=1,"5",H13=2,"4",H13=3,"3",H13=4,"2",H13=5,"1",TRUE,"0")</f>
        <v>0</v>
      </c>
      <c r="S13" s="97" t="str" cm="1">
        <f t="array" ref="S13">_xlfn.IFS(I13=5,"5",I13=4,"4",I13=3,"3",I13=2,"2",I13=1,"1",TRUE,"0")</f>
        <v>0</v>
      </c>
      <c r="T13" s="103" t="str" cm="1">
        <f t="array" ref="T13">_xlfn.IFS(J13&gt;17,"5",J13&gt;14,"4",J13&gt;11,"3",J13&gt;=8,"2",J13&lt;8,"1",TRUE,"0")</f>
        <v>1</v>
      </c>
      <c r="U13" s="78" t="str" cm="1">
        <f t="array" ref="U13">_xlfn.IFS(K13&gt;22,"5",K13&gt;18,"4",K13&gt;14,"3",K13&gt;=10,"2",K13&lt;8,"1",TRUE,"0")</f>
        <v>1</v>
      </c>
      <c r="V13" s="70" t="str" cm="1">
        <f t="array" ref="V13">_xlfn.IFS(L13&gt;9,"5",L13&gt;7,"4",L13&gt;5,"3",L13&gt;=3,"2",L13&lt;3,"1",TRUE,"0")</f>
        <v>1</v>
      </c>
      <c r="W13" s="79" t="str" cm="1">
        <f t="array" ref="W13">_xlfn.IFS(M13&gt;110,"5",M13&gt;85,"4",M13&gt;70,"3",M13&gt;35,"2",M13&lt;35,"1",TRUE,"0")</f>
        <v>1</v>
      </c>
      <c r="X13" s="102" t="str" cm="1">
        <f t="array" ref="X13">_xlfn.IFS(N13&gt;2650,"5",N13&gt;2250,"4",N13&gt;1850,"3",N13&gt;1250,"2",N13&gt;1000,"1",TRUE,"0")</f>
        <v>0</v>
      </c>
      <c r="Z13" s="72">
        <f t="shared" si="0"/>
        <v>0.66666666666666663</v>
      </c>
      <c r="AA13" s="68" t="str">
        <f t="shared" si="1"/>
        <v>0</v>
      </c>
      <c r="AB13" s="68">
        <f t="shared" si="2"/>
        <v>2</v>
      </c>
      <c r="AC13" s="73">
        <f t="shared" si="3"/>
        <v>0</v>
      </c>
      <c r="AE13" s="60">
        <f t="shared" si="4"/>
        <v>2.6666666666666665</v>
      </c>
      <c r="AG13" s="81" t="str" cm="1">
        <f t="array" ref="AG13">_xlfn.IFS(AE13&gt;32,"1",AE13&gt;28,"2",AE13&gt;23,"3",AE13&gt;15,"4",AE13&gt;10,"5",TRUE,"6")</f>
        <v>6</v>
      </c>
    </row>
    <row r="14" spans="1:33" ht="24.75" customHeight="1" thickBot="1" x14ac:dyDescent="0.4">
      <c r="A14" s="34"/>
      <c r="B14" s="27"/>
      <c r="C14" s="27"/>
      <c r="D14" s="27"/>
      <c r="E14" s="40"/>
      <c r="F14" s="48"/>
      <c r="G14" s="49"/>
      <c r="H14" s="50"/>
      <c r="I14" s="51"/>
      <c r="J14" s="48"/>
      <c r="K14" s="49"/>
      <c r="L14" s="49"/>
      <c r="M14" s="52"/>
      <c r="N14" s="93"/>
      <c r="P14" s="77" t="str" cm="1">
        <f t="array" ref="P14">_xlfn.IFS(F14&gt;11,"5",F14&gt;=8,"4",F14&gt;=4,"3",F14&gt;=0,"2",F14&lt;0,"1",TRUE,"0")</f>
        <v>2</v>
      </c>
      <c r="Q14" s="78" t="str" cm="1">
        <f t="array" ref="Q14">_xlfn.IFS(G14=1,"5",G14=2,"4",G14=3,"3",G14=4,"2",G14=5,"1",TRUE,"0")</f>
        <v>0</v>
      </c>
      <c r="R14" s="80" t="str" cm="1">
        <f t="array" ref="R14">_xlfn.IFS(H14=1,"5",H14=2,"4",H14=3,"3",H14=4,"2",H14=5,"1",TRUE,"0")</f>
        <v>0</v>
      </c>
      <c r="S14" s="97" t="str" cm="1">
        <f t="array" ref="S14">_xlfn.IFS(I14=5,"5",I14=4,"4",I14=3,"3",I14=2,"2",I14=1,"1",TRUE,"0")</f>
        <v>0</v>
      </c>
      <c r="T14" s="103" t="str" cm="1">
        <f t="array" ref="T14">_xlfn.IFS(J14&gt;17,"5",J14&gt;14,"4",J14&gt;11,"3",J14&gt;=8,"2",J14&lt;8,"1",TRUE,"0")</f>
        <v>1</v>
      </c>
      <c r="U14" s="78" t="str" cm="1">
        <f t="array" ref="U14">_xlfn.IFS(K14&gt;22,"5",K14&gt;18,"4",K14&gt;14,"3",K14&gt;=10,"2",K14&lt;8,"1",TRUE,"0")</f>
        <v>1</v>
      </c>
      <c r="V14" s="70" t="str" cm="1">
        <f t="array" ref="V14">_xlfn.IFS(L14&gt;9,"5",L14&gt;7,"4",L14&gt;5,"3",L14&gt;=3,"2",L14&lt;3,"1",TRUE,"0")</f>
        <v>1</v>
      </c>
      <c r="W14" s="79" t="str" cm="1">
        <f t="array" ref="W14">_xlfn.IFS(M14&gt;110,"5",M14&gt;85,"4",M14&gt;70,"3",M14&gt;35,"2",M14&lt;35,"1",TRUE,"0")</f>
        <v>1</v>
      </c>
      <c r="X14" s="102" t="str" cm="1">
        <f t="array" ref="X14">_xlfn.IFS(N14&gt;2650,"5",N14&gt;2250,"4",N14&gt;1850,"3",N14&gt;1250,"2",N14&gt;1000,"1",TRUE,"0")</f>
        <v>0</v>
      </c>
      <c r="Z14" s="72">
        <f t="shared" si="0"/>
        <v>0.66666666666666663</v>
      </c>
      <c r="AA14" s="68" t="str">
        <f t="shared" si="1"/>
        <v>0</v>
      </c>
      <c r="AB14" s="68">
        <f t="shared" si="2"/>
        <v>2</v>
      </c>
      <c r="AC14" s="73">
        <f t="shared" si="3"/>
        <v>0</v>
      </c>
      <c r="AE14" s="60">
        <f t="shared" si="4"/>
        <v>2.6666666666666665</v>
      </c>
      <c r="AG14" s="81" t="str" cm="1">
        <f t="array" ref="AG14">_xlfn.IFS(AE14&gt;32,"1",AE14&gt;28,"2",AE14&gt;23,"3",AE14&gt;15,"4",AE14&gt;10,"5",TRUE,"6")</f>
        <v>6</v>
      </c>
    </row>
    <row r="15" spans="1:33" ht="24.75" customHeight="1" thickBot="1" x14ac:dyDescent="0.4">
      <c r="A15" s="36"/>
      <c r="B15" s="37"/>
      <c r="C15" s="37"/>
      <c r="D15" s="37"/>
      <c r="E15" s="41"/>
      <c r="F15" s="53"/>
      <c r="G15" s="54"/>
      <c r="H15" s="55"/>
      <c r="I15" s="56"/>
      <c r="J15" s="53"/>
      <c r="K15" s="54"/>
      <c r="L15" s="54"/>
      <c r="M15" s="57"/>
      <c r="N15" s="94"/>
      <c r="P15" s="77" t="str" cm="1">
        <f t="array" ref="P15">_xlfn.IFS(F15&gt;11,"5",F15&gt;=8,"4",F15&gt;=4,"3",F15&gt;=0,"2",F15&lt;0,"1",TRUE,"0")</f>
        <v>2</v>
      </c>
      <c r="Q15" s="78" t="str" cm="1">
        <f t="array" ref="Q15">_xlfn.IFS(G15=1,"5",G15=2,"4",G15=3,"3",G15=4,"2",G15=5,"1",TRUE,"0")</f>
        <v>0</v>
      </c>
      <c r="R15" s="80" t="str" cm="1">
        <f t="array" ref="R15">_xlfn.IFS(H15=1,"5",H15=2,"4",H15=3,"3",H15=4,"2",H15=5,"1",TRUE,"0")</f>
        <v>0</v>
      </c>
      <c r="S15" s="97" t="str" cm="1">
        <f t="array" ref="S15">_xlfn.IFS(I15=5,"5",I15=4,"4",I15=3,"3",I15=2,"2",I15=1,"1",TRUE,"0")</f>
        <v>0</v>
      </c>
      <c r="T15" s="103" t="str" cm="1">
        <f t="array" ref="T15">_xlfn.IFS(J15&gt;17,"5",J15&gt;14,"4",J15&gt;11,"3",J15&gt;=8,"2",J15&lt;8,"1",TRUE,"0")</f>
        <v>1</v>
      </c>
      <c r="U15" s="78" t="str" cm="1">
        <f t="array" ref="U15">_xlfn.IFS(K15&gt;22,"5",K15&gt;18,"4",K15&gt;14,"3",K15&gt;=10,"2",K15&lt;8,"1",TRUE,"0")</f>
        <v>1</v>
      </c>
      <c r="V15" s="70" t="str" cm="1">
        <f t="array" ref="V15">_xlfn.IFS(L15&gt;9,"5",L15&gt;7,"4",L15&gt;5,"3",L15&gt;=3,"2",L15&lt;3,"1",TRUE,"0")</f>
        <v>1</v>
      </c>
      <c r="W15" s="79" t="str" cm="1">
        <f t="array" ref="W15">_xlfn.IFS(M15&gt;110,"5",M15&gt;85,"4",M15&gt;70,"3",M15&gt;35,"2",M15&lt;35,"1",TRUE,"0")</f>
        <v>1</v>
      </c>
      <c r="X15" s="102" t="str" cm="1">
        <f t="array" ref="X15">_xlfn.IFS(N15&gt;2650,"5",N15&gt;2250,"4",N15&gt;1850,"3",N15&gt;1250,"2",N15&gt;1000,"1",TRUE,"0")</f>
        <v>0</v>
      </c>
      <c r="Z15" s="74">
        <f t="shared" si="0"/>
        <v>0.66666666666666663</v>
      </c>
      <c r="AA15" s="75" t="str">
        <f t="shared" si="1"/>
        <v>0</v>
      </c>
      <c r="AB15" s="75">
        <f t="shared" si="2"/>
        <v>2</v>
      </c>
      <c r="AC15" s="76">
        <f t="shared" si="3"/>
        <v>0</v>
      </c>
      <c r="AE15" s="60">
        <f t="shared" si="4"/>
        <v>2.6666666666666665</v>
      </c>
      <c r="AG15" s="100" t="str" cm="1">
        <f t="array" ref="AG15">_xlfn.IFS(AE15&gt;32,"1",AE15&gt;28,"2",AE15&gt;23,"3",AE15&gt;15,"4",AE15&gt;10,"5",TRUE,"6")</f>
        <v>6</v>
      </c>
    </row>
  </sheetData>
  <mergeCells count="8">
    <mergeCell ref="Z6:AC6"/>
    <mergeCell ref="A1:E1"/>
    <mergeCell ref="P4:U4"/>
    <mergeCell ref="B5:C5"/>
    <mergeCell ref="F6:H6"/>
    <mergeCell ref="J6:M6"/>
    <mergeCell ref="P6:R6"/>
    <mergeCell ref="T6:W6"/>
  </mergeCells>
  <conditionalFormatting sqref="AG8:AG15">
    <cfRule type="cellIs" dxfId="39" priority="1" operator="equal">
      <formula>5</formula>
    </cfRule>
    <cfRule type="cellIs" dxfId="38" priority="2" operator="equal">
      <formula>4</formula>
    </cfRule>
    <cfRule type="cellIs" dxfId="37" priority="3" operator="equal">
      <formula>3</formula>
    </cfRule>
    <cfRule type="cellIs" dxfId="36" priority="4" operator="equal">
      <formula>2</formula>
    </cfRule>
    <cfRule type="cellIs" dxfId="35" priority="5" operator="equal">
      <formula>1</formula>
    </cfRule>
  </conditionalFormatting>
  <pageMargins left="0.7" right="0.7" top="0.78740157499999996" bottom="0.78740157499999996" header="0.3" footer="0.3"/>
  <pageSetup paperSize="9" scale="85" orientation="landscape" verticalDpi="300"/>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AEDB10-E99F-44F3-9C8E-DC94A4BB58A4}">
  <sheetPr>
    <tabColor rgb="FF00B050"/>
  </sheetPr>
  <dimension ref="A1:AI15"/>
  <sheetViews>
    <sheetView zoomScale="80" zoomScaleNormal="80" workbookViewId="0">
      <selection activeCell="X8" sqref="X8"/>
    </sheetView>
  </sheetViews>
  <sheetFormatPr baseColWidth="10" defaultColWidth="11.453125" defaultRowHeight="14.5" x14ac:dyDescent="0.35"/>
  <cols>
    <col min="1" max="2" width="15.54296875" customWidth="1"/>
    <col min="3" max="5" width="8.54296875" customWidth="1"/>
    <col min="6" max="14" width="9.1796875"/>
    <col min="15" max="15" width="1.7265625" customWidth="1"/>
    <col min="16" max="24" width="8.7265625" customWidth="1"/>
    <col min="25" max="25" width="1.7265625" customWidth="1"/>
    <col min="26" max="29" width="8.7265625" customWidth="1"/>
    <col min="30" max="30" width="1.7265625" customWidth="1"/>
    <col min="31" max="31" width="8.7265625" customWidth="1"/>
    <col min="32" max="32" width="1.7265625" customWidth="1"/>
    <col min="33" max="33" width="8.7265625" customWidth="1"/>
  </cols>
  <sheetData>
    <row r="1" spans="1:35" ht="29.15" customHeight="1" x14ac:dyDescent="0.35">
      <c r="A1" s="134" t="s">
        <v>35</v>
      </c>
      <c r="B1" s="135"/>
      <c r="C1" s="135"/>
      <c r="D1" s="135"/>
      <c r="E1" s="136"/>
    </row>
    <row r="2" spans="1:35" ht="2.15" customHeight="1" x14ac:dyDescent="0.35"/>
    <row r="3" spans="1:35" x14ac:dyDescent="0.35">
      <c r="A3" s="1" t="s">
        <v>1</v>
      </c>
    </row>
    <row r="4" spans="1:35" ht="49" customHeight="1" x14ac:dyDescent="0.35">
      <c r="P4" s="137" t="s">
        <v>136</v>
      </c>
      <c r="Q4" s="137"/>
      <c r="R4" s="137"/>
      <c r="S4" s="137"/>
      <c r="T4" s="137"/>
      <c r="U4" s="137"/>
      <c r="AE4" s="63" t="s">
        <v>119</v>
      </c>
      <c r="AG4" s="63" t="s">
        <v>11</v>
      </c>
    </row>
    <row r="5" spans="1:35" x14ac:dyDescent="0.35">
      <c r="A5" t="s">
        <v>120</v>
      </c>
      <c r="B5" s="138"/>
      <c r="C5" s="138"/>
    </row>
    <row r="6" spans="1:35" x14ac:dyDescent="0.35">
      <c r="A6" s="2"/>
      <c r="B6" s="2"/>
      <c r="C6" s="2"/>
      <c r="D6" s="2"/>
      <c r="E6" s="2"/>
      <c r="F6" s="142" t="s">
        <v>5</v>
      </c>
      <c r="G6" s="133"/>
      <c r="H6" s="133"/>
      <c r="I6" s="90" t="s">
        <v>15</v>
      </c>
      <c r="J6" s="133" t="s">
        <v>19</v>
      </c>
      <c r="K6" s="133"/>
      <c r="L6" s="133"/>
      <c r="M6" s="133"/>
      <c r="N6" s="91" t="s">
        <v>29</v>
      </c>
      <c r="P6" s="142" t="s">
        <v>5</v>
      </c>
      <c r="Q6" s="133"/>
      <c r="R6" s="133"/>
      <c r="S6" s="90" t="s">
        <v>15</v>
      </c>
      <c r="T6" s="133" t="s">
        <v>19</v>
      </c>
      <c r="U6" s="133"/>
      <c r="V6" s="133"/>
      <c r="W6" s="133"/>
      <c r="X6" s="91" t="s">
        <v>29</v>
      </c>
      <c r="Z6" s="130" t="s">
        <v>121</v>
      </c>
      <c r="AA6" s="131"/>
      <c r="AB6" s="131"/>
      <c r="AC6" s="132"/>
    </row>
    <row r="7" spans="1:35" ht="24.75" customHeight="1" thickBot="1" x14ac:dyDescent="0.4">
      <c r="A7" s="28" t="s">
        <v>122</v>
      </c>
      <c r="B7" s="29" t="s">
        <v>123</v>
      </c>
      <c r="C7" s="29" t="s">
        <v>124</v>
      </c>
      <c r="D7" s="29" t="s">
        <v>125</v>
      </c>
      <c r="E7" s="30" t="s">
        <v>3</v>
      </c>
      <c r="F7" s="38" t="s">
        <v>126</v>
      </c>
      <c r="G7" s="31" t="s">
        <v>10</v>
      </c>
      <c r="H7" s="32" t="s">
        <v>127</v>
      </c>
      <c r="I7" s="45" t="s">
        <v>16</v>
      </c>
      <c r="J7" s="43" t="s">
        <v>128</v>
      </c>
      <c r="K7" s="33" t="s">
        <v>129</v>
      </c>
      <c r="L7" s="33" t="s">
        <v>24</v>
      </c>
      <c r="M7" s="44" t="s">
        <v>26</v>
      </c>
      <c r="N7" s="92" t="s">
        <v>130</v>
      </c>
      <c r="P7" s="61" t="s">
        <v>131</v>
      </c>
      <c r="Q7" s="31" t="s">
        <v>10</v>
      </c>
      <c r="R7" s="32" t="s">
        <v>127</v>
      </c>
      <c r="S7" s="98" t="s">
        <v>16</v>
      </c>
      <c r="T7" s="99" t="s">
        <v>128</v>
      </c>
      <c r="U7" s="33" t="s">
        <v>129</v>
      </c>
      <c r="V7" s="33" t="s">
        <v>24</v>
      </c>
      <c r="W7" s="47" t="s">
        <v>26</v>
      </c>
      <c r="X7" s="87" t="s">
        <v>130</v>
      </c>
      <c r="Z7" s="64" t="s">
        <v>132</v>
      </c>
      <c r="AA7" s="65" t="s">
        <v>133</v>
      </c>
      <c r="AB7" s="66" t="s">
        <v>134</v>
      </c>
      <c r="AC7" s="67" t="s">
        <v>135</v>
      </c>
    </row>
    <row r="8" spans="1:35" ht="24.75" customHeight="1" thickBot="1" x14ac:dyDescent="0.4">
      <c r="A8" s="34"/>
      <c r="B8" s="27"/>
      <c r="C8" s="27"/>
      <c r="D8" s="27"/>
      <c r="E8" s="40"/>
      <c r="F8" s="48">
        <v>3</v>
      </c>
      <c r="G8" s="49">
        <v>4</v>
      </c>
      <c r="H8" s="50">
        <v>4</v>
      </c>
      <c r="I8" s="51">
        <v>2</v>
      </c>
      <c r="J8" s="48">
        <v>10</v>
      </c>
      <c r="K8" s="49">
        <v>14</v>
      </c>
      <c r="L8" s="49">
        <v>5</v>
      </c>
      <c r="M8" s="52">
        <v>40</v>
      </c>
      <c r="N8" s="93">
        <v>3500</v>
      </c>
      <c r="P8" s="77" t="str" cm="1">
        <f t="array" ref="P8">_xlfn.IFS(F8&gt;11,"5",F8&gt;=8,"4",F8&gt;=4,"3",F8&gt;=0,"2",F8&lt;0,"1",TRUE,"0")</f>
        <v>2</v>
      </c>
      <c r="Q8" s="78" t="str" cm="1">
        <f t="array" ref="Q8">_xlfn.IFS(G8=1,"5",G8=2,"4",G8=3,"3",G8=4,"2",G8=5,"1",TRUE,"0")</f>
        <v>2</v>
      </c>
      <c r="R8" s="80" t="str" cm="1">
        <f t="array" ref="R8">_xlfn.IFS(H8=1,"5",H8=2,"4",H8=3,"3",H8=4,"2",H8=5,"1",TRUE,"0")</f>
        <v>2</v>
      </c>
      <c r="S8" s="97" t="str" cm="1">
        <f t="array" ref="S8">_xlfn.IFS(I8=5,"5",I8=4,"4",I8=3,"3",I8=2,"2",I8=1,"1",TRUE,"0")</f>
        <v>2</v>
      </c>
      <c r="T8" s="103" t="str" cm="1">
        <f t="array" ref="T8">_xlfn.IFS(J8&gt;17,"5",J8&gt;14,"4",J8&gt;11,"3",J8&gt;=8,"2",J8&lt;8,"1",TRUE,"0")</f>
        <v>2</v>
      </c>
      <c r="U8" s="78" t="str" cm="1">
        <f t="array" ref="U8">_xlfn.IFS(K8&gt;27,"5",K8&gt;22,"4",K8&gt;17,"3",K8&gt;=12,"2",K8&lt;12,"1",TRUE,"0")</f>
        <v>2</v>
      </c>
      <c r="V8" s="78" t="str" cm="1">
        <f t="array" ref="V8">_xlfn.IFS(L8&gt;12,"5",L8&gt;9,"4",L8&gt;6,"3",L8&gt;=3,"2",L8&lt;3,"1",TRUE,"0")</f>
        <v>2</v>
      </c>
      <c r="W8" s="79" t="str" cm="1">
        <f t="array" ref="W8">_xlfn.IFS(M8&gt;110,"5",M8&gt;85,"4",M8&gt;70,"3",M8&gt;35,"2",M8&lt;35,"1",TRUE,"0")</f>
        <v>2</v>
      </c>
      <c r="X8" s="95" t="str" cm="1">
        <f t="array" ref="X8">_xlfn.IFS(N8&gt;2850,"5",N8&gt;2450,"4",N8&gt;2050,"3",N8&gt;1750,"2",N8&gt;1500,"1",TRUE,"0")</f>
        <v>5</v>
      </c>
      <c r="Z8" s="69">
        <f>((P8+Q8+R8)/3)</f>
        <v>2</v>
      </c>
      <c r="AA8" s="70" t="str">
        <f>S8</f>
        <v>2</v>
      </c>
      <c r="AB8" s="70">
        <f>((T8+U8+V8+W8)/4)*2</f>
        <v>4</v>
      </c>
      <c r="AC8" s="71">
        <f>X8*3</f>
        <v>15</v>
      </c>
      <c r="AE8" s="60">
        <f>(Z8+AA8+AB8+AC8)</f>
        <v>23</v>
      </c>
      <c r="AF8" s="62"/>
      <c r="AG8" s="81" t="str" cm="1">
        <f t="array" ref="AG8">_xlfn.IFS(AE8&gt;32,"1",AE8&gt;28,"2",AE8&gt;23,"3",AE8&gt;15,"4",AE8&gt;10,"5",TRUE,"6")</f>
        <v>4</v>
      </c>
      <c r="AH8" s="62"/>
      <c r="AI8" s="82"/>
    </row>
    <row r="9" spans="1:35" ht="24.75" customHeight="1" thickBot="1" x14ac:dyDescent="0.4">
      <c r="A9" s="34"/>
      <c r="B9" s="27"/>
      <c r="C9" s="27"/>
      <c r="D9" s="27"/>
      <c r="E9" s="40"/>
      <c r="F9" s="48">
        <v>23</v>
      </c>
      <c r="G9" s="49">
        <v>1</v>
      </c>
      <c r="H9" s="50">
        <v>1</v>
      </c>
      <c r="I9" s="51">
        <v>5</v>
      </c>
      <c r="J9" s="48">
        <v>55</v>
      </c>
      <c r="K9" s="49">
        <v>55</v>
      </c>
      <c r="L9" s="49">
        <v>55</v>
      </c>
      <c r="M9" s="52">
        <v>95</v>
      </c>
      <c r="N9" s="93">
        <v>4444</v>
      </c>
      <c r="P9" s="77" t="str" cm="1">
        <f t="array" ref="P9">_xlfn.IFS(F9&gt;11,"5",F9&gt;=8,"4",F9&gt;=4,"3",F9&gt;=0,"2",F9&lt;0,"1",TRUE,"0")</f>
        <v>5</v>
      </c>
      <c r="Q9" s="78" t="str" cm="1">
        <f t="array" ref="Q9">_xlfn.IFS(G9=1,"5",G9=2,"4",G9=3,"3",G9=4,"2",G9=5,"1",TRUE,"0")</f>
        <v>5</v>
      </c>
      <c r="R9" s="80" t="str" cm="1">
        <f t="array" ref="R9">_xlfn.IFS(H9=1,"5",H9=2,"4",H9=3,"3",H9=4,"2",H9=5,"1",TRUE,"0")</f>
        <v>5</v>
      </c>
      <c r="S9" s="97" t="str" cm="1">
        <f t="array" ref="S9">_xlfn.IFS(I9=5,"5",I9=4,"4",I9=3,"3",I9=2,"2",I9=1,"1",TRUE,"0")</f>
        <v>5</v>
      </c>
      <c r="T9" s="103" t="str" cm="1">
        <f t="array" ref="T9">_xlfn.IFS(J9&gt;17,"5",J9&gt;14,"4",J9&gt;11,"3",J9&gt;=8,"2",J9&lt;8,"1",TRUE,"0")</f>
        <v>5</v>
      </c>
      <c r="U9" s="78" t="str" cm="1">
        <f t="array" ref="U9">_xlfn.IFS(K9&gt;27,"5",K9&gt;22,"4",K9&gt;17,"3",K9&gt;=12,"2",K9&lt;12,"1",TRUE,"0")</f>
        <v>5</v>
      </c>
      <c r="V9" s="78" t="str" cm="1">
        <f t="array" ref="V9">_xlfn.IFS(L9&gt;12,"5",L9&gt;9,"4",L9&gt;6,"3",L9&gt;=3,"2",L9&lt;3,"1",TRUE,"0")</f>
        <v>5</v>
      </c>
      <c r="W9" s="79" t="str" cm="1">
        <f t="array" ref="W9">_xlfn.IFS(M9&gt;110,"5",M9&gt;85,"4",M9&gt;70,"3",M9&gt;35,"2",M9&lt;35,"1",TRUE,"0")</f>
        <v>4</v>
      </c>
      <c r="X9" s="95" t="str" cm="1">
        <f t="array" ref="X9">_xlfn.IFS(N9&gt;2850,"5",N9&gt;2450,"4",N9&gt;2050,"3",N9&gt;1750,"2",N9&gt;1500,"1",TRUE,"0")</f>
        <v>5</v>
      </c>
      <c r="Z9" s="72">
        <f t="shared" ref="Z9:Z15" si="0">((P9+Q9+R9)/3)</f>
        <v>5</v>
      </c>
      <c r="AA9" s="68" t="str">
        <f t="shared" ref="AA9:AA15" si="1">S9</f>
        <v>5</v>
      </c>
      <c r="AB9" s="68">
        <f t="shared" ref="AB9:AB15" si="2">((T9+U9+V9+W9)/4)*2</f>
        <v>9.5</v>
      </c>
      <c r="AC9" s="73">
        <f t="shared" ref="AC9:AC15" si="3">X9*3</f>
        <v>15</v>
      </c>
      <c r="AE9" s="60">
        <f t="shared" ref="AE9:AE15" si="4">(Z9+AA9+AB9+AC9)</f>
        <v>34.5</v>
      </c>
      <c r="AG9" s="81" t="str" cm="1">
        <f t="array" ref="AG9">_xlfn.IFS(AE9&gt;32,"1",AE9&gt;28,"2",AE9&gt;23,"3",AE9&gt;15,"4",AE9&gt;10,"5",TRUE,"6")</f>
        <v>1</v>
      </c>
      <c r="AI9" s="82"/>
    </row>
    <row r="10" spans="1:35" ht="24.75" customHeight="1" thickBot="1" x14ac:dyDescent="0.4">
      <c r="A10" s="35"/>
      <c r="B10" s="27"/>
      <c r="C10" s="27"/>
      <c r="D10" s="27"/>
      <c r="E10" s="40"/>
      <c r="F10" s="48"/>
      <c r="G10" s="49"/>
      <c r="H10" s="50"/>
      <c r="I10" s="51"/>
      <c r="J10" s="48"/>
      <c r="K10" s="49"/>
      <c r="L10" s="49"/>
      <c r="M10" s="52"/>
      <c r="N10" s="93"/>
      <c r="P10" s="77" t="str" cm="1">
        <f t="array" ref="P10">_xlfn.IFS(F10&gt;11,"5",F10&gt;=8,"4",F10&gt;=4,"3",F10&gt;=0,"2",F10&lt;0,"1",TRUE,"0")</f>
        <v>2</v>
      </c>
      <c r="Q10" s="78" t="str" cm="1">
        <f t="array" ref="Q10">_xlfn.IFS(G10=1,"5",G10=2,"4",G10=3,"3",G10=4,"2",G10=5,"1",TRUE,"0")</f>
        <v>0</v>
      </c>
      <c r="R10" s="80" t="str" cm="1">
        <f t="array" ref="R10">_xlfn.IFS(H10=1,"5",H10=2,"4",H10=3,"3",H10=4,"2",H10=5,"1",TRUE,"0")</f>
        <v>0</v>
      </c>
      <c r="S10" s="97" t="str" cm="1">
        <f t="array" ref="S10">_xlfn.IFS(I10=5,"5",I10=4,"4",I10=3,"3",I10=2,"2",I10=1,"1",TRUE,"0")</f>
        <v>0</v>
      </c>
      <c r="T10" s="103" t="str" cm="1">
        <f t="array" ref="T10">_xlfn.IFS(J10&gt;17,"5",J10&gt;14,"4",J10&gt;11,"3",J10&gt;=8,"2",J10&lt;8,"1",TRUE,"0")</f>
        <v>1</v>
      </c>
      <c r="U10" s="78" t="str" cm="1">
        <f t="array" ref="U10">_xlfn.IFS(K10&gt;27,"5",K10&gt;22,"4",K10&gt;17,"3",K10&gt;=12,"2",K10&lt;12,"1",TRUE,"0")</f>
        <v>1</v>
      </c>
      <c r="V10" s="78" t="str" cm="1">
        <f t="array" ref="V10">_xlfn.IFS(L10&gt;12,"5",L10&gt;9,"4",L10&gt;6,"3",L10&gt;=3,"2",L10&lt;3,"1",TRUE,"0")</f>
        <v>1</v>
      </c>
      <c r="W10" s="79" t="str" cm="1">
        <f t="array" ref="W10">_xlfn.IFS(M10&gt;110,"5",M10&gt;85,"4",M10&gt;70,"3",M10&gt;35,"2",M10&lt;35,"1",TRUE,"0")</f>
        <v>1</v>
      </c>
      <c r="X10" s="95" t="str" cm="1">
        <f t="array" ref="X10">_xlfn.IFS(N10&gt;2850,"5",N10&gt;2450,"4",N10&gt;2050,"3",N10&gt;1750,"2",N10&gt;1500,"1",TRUE,"0")</f>
        <v>0</v>
      </c>
      <c r="Z10" s="72">
        <f t="shared" si="0"/>
        <v>0.66666666666666663</v>
      </c>
      <c r="AA10" s="68" t="str">
        <f t="shared" si="1"/>
        <v>0</v>
      </c>
      <c r="AB10" s="68">
        <f t="shared" si="2"/>
        <v>2</v>
      </c>
      <c r="AC10" s="73">
        <f t="shared" si="3"/>
        <v>0</v>
      </c>
      <c r="AE10" s="60">
        <f t="shared" si="4"/>
        <v>2.6666666666666665</v>
      </c>
      <c r="AG10" s="81" t="str" cm="1">
        <f t="array" ref="AG10">_xlfn.IFS(AE10&gt;32,"1",AE10&gt;28,"2",AE10&gt;23,"3",AE10&gt;15,"4",AE10&gt;10,"5",TRUE,"6")</f>
        <v>6</v>
      </c>
    </row>
    <row r="11" spans="1:35" ht="24.75" customHeight="1" thickBot="1" x14ac:dyDescent="0.4">
      <c r="A11" s="34"/>
      <c r="B11" s="27"/>
      <c r="C11" s="27"/>
      <c r="D11" s="27"/>
      <c r="E11" s="40"/>
      <c r="F11" s="48"/>
      <c r="G11" s="49"/>
      <c r="H11" s="50">
        <v>3</v>
      </c>
      <c r="I11" s="51"/>
      <c r="J11" s="48">
        <v>45</v>
      </c>
      <c r="K11" s="49"/>
      <c r="L11" s="49"/>
      <c r="M11" s="52">
        <v>45</v>
      </c>
      <c r="N11" s="93"/>
      <c r="P11" s="77" t="str" cm="1">
        <f t="array" ref="P11">_xlfn.IFS(F11&gt;11,"5",F11&gt;=8,"4",F11&gt;=4,"3",F11&gt;=0,"2",F11&lt;0,"1",TRUE,"0")</f>
        <v>2</v>
      </c>
      <c r="Q11" s="78" t="str" cm="1">
        <f t="array" ref="Q11">_xlfn.IFS(G11=1,"5",G11=2,"4",G11=3,"3",G11=4,"2",G11=5,"1",TRUE,"0")</f>
        <v>0</v>
      </c>
      <c r="R11" s="80" t="str" cm="1">
        <f t="array" ref="R11">_xlfn.IFS(H11=1,"5",H11=2,"4",H11=3,"3",H11=4,"2",H11=5,"1",TRUE,"0")</f>
        <v>3</v>
      </c>
      <c r="S11" s="97" t="str" cm="1">
        <f t="array" ref="S11">_xlfn.IFS(I11=5,"5",I11=4,"4",I11=3,"3",I11=2,"2",I11=1,"1",TRUE,"0")</f>
        <v>0</v>
      </c>
      <c r="T11" s="103" t="str" cm="1">
        <f t="array" ref="T11">_xlfn.IFS(J11&gt;17,"5",J11&gt;14,"4",J11&gt;11,"3",J11&gt;=8,"2",J11&lt;8,"1",TRUE,"0")</f>
        <v>5</v>
      </c>
      <c r="U11" s="78" t="str" cm="1">
        <f t="array" ref="U11">_xlfn.IFS(K11&gt;27,"5",K11&gt;22,"4",K11&gt;17,"3",K11&gt;=12,"2",K11&lt;12,"1",TRUE,"0")</f>
        <v>1</v>
      </c>
      <c r="V11" s="78" t="str" cm="1">
        <f t="array" ref="V11">_xlfn.IFS(L11&gt;12,"5",L11&gt;9,"4",L11&gt;6,"3",L11&gt;=3,"2",L11&lt;3,"1",TRUE,"0")</f>
        <v>1</v>
      </c>
      <c r="W11" s="79" t="str" cm="1">
        <f t="array" ref="W11">_xlfn.IFS(M11&gt;110,"5",M11&gt;85,"4",M11&gt;70,"3",M11&gt;35,"2",M11&lt;35,"1",TRUE,"0")</f>
        <v>2</v>
      </c>
      <c r="X11" s="95" t="str" cm="1">
        <f t="array" ref="X11">_xlfn.IFS(N11&gt;2850,"5",N11&gt;2450,"4",N11&gt;2050,"3",N11&gt;1750,"2",N11&gt;1500,"1",TRUE,"0")</f>
        <v>0</v>
      </c>
      <c r="Z11" s="72">
        <f t="shared" si="0"/>
        <v>1.6666666666666667</v>
      </c>
      <c r="AA11" s="68" t="str">
        <f t="shared" si="1"/>
        <v>0</v>
      </c>
      <c r="AB11" s="68">
        <f t="shared" si="2"/>
        <v>4.5</v>
      </c>
      <c r="AC11" s="73">
        <f t="shared" si="3"/>
        <v>0</v>
      </c>
      <c r="AE11" s="60">
        <f t="shared" si="4"/>
        <v>6.166666666666667</v>
      </c>
      <c r="AG11" s="81" t="str" cm="1">
        <f t="array" ref="AG11">_xlfn.IFS(AE11&gt;32,"1",AE11&gt;28,"2",AE11&gt;23,"3",AE11&gt;15,"4",AE11&gt;10,"5",TRUE,"6")</f>
        <v>6</v>
      </c>
    </row>
    <row r="12" spans="1:35" ht="24.75" customHeight="1" thickBot="1" x14ac:dyDescent="0.4">
      <c r="A12" s="34"/>
      <c r="B12" s="27"/>
      <c r="C12" s="27"/>
      <c r="D12" s="27"/>
      <c r="E12" s="40"/>
      <c r="F12" s="48"/>
      <c r="G12" s="49"/>
      <c r="H12" s="50"/>
      <c r="I12" s="51"/>
      <c r="J12" s="48"/>
      <c r="K12" s="49"/>
      <c r="L12" s="49"/>
      <c r="M12" s="52"/>
      <c r="N12" s="93"/>
      <c r="P12" s="77" t="str" cm="1">
        <f t="array" ref="P12">_xlfn.IFS(F12&gt;11,"5",F12&gt;=8,"4",F12&gt;=4,"3",F12&gt;=0,"2",F12&lt;0,"1",TRUE,"0")</f>
        <v>2</v>
      </c>
      <c r="Q12" s="78" t="str" cm="1">
        <f t="array" ref="Q12">_xlfn.IFS(G12=1,"5",G12=2,"4",G12=3,"3",G12=4,"2",G12=5,"1",TRUE,"0")</f>
        <v>0</v>
      </c>
      <c r="R12" s="80" t="str" cm="1">
        <f t="array" ref="R12">_xlfn.IFS(H12=1,"5",H12=2,"4",H12=3,"3",H12=4,"2",H12=5,"1",TRUE,"0")</f>
        <v>0</v>
      </c>
      <c r="S12" s="97" t="str" cm="1">
        <f t="array" ref="S12">_xlfn.IFS(I12=5,"5",I12=4,"4",I12=3,"3",I12=2,"2",I12=1,"1",TRUE,"0")</f>
        <v>0</v>
      </c>
      <c r="T12" s="103" t="str" cm="1">
        <f t="array" ref="T12">_xlfn.IFS(J12&gt;17,"5",J12&gt;14,"4",J12&gt;11,"3",J12&gt;=8,"2",J12&lt;8,"1",TRUE,"0")</f>
        <v>1</v>
      </c>
      <c r="U12" s="78" t="str" cm="1">
        <f t="array" ref="U12">_xlfn.IFS(K12&gt;27,"5",K12&gt;22,"4",K12&gt;17,"3",K12&gt;=12,"2",K12&lt;12,"1",TRUE,"0")</f>
        <v>1</v>
      </c>
      <c r="V12" s="78" t="str" cm="1">
        <f t="array" ref="V12">_xlfn.IFS(L12&gt;12,"5",L12&gt;9,"4",L12&gt;6,"3",L12&gt;=3,"2",L12&lt;3,"1",TRUE,"0")</f>
        <v>1</v>
      </c>
      <c r="W12" s="79" t="str" cm="1">
        <f t="array" ref="W12">_xlfn.IFS(M12&gt;110,"5",M12&gt;85,"4",M12&gt;70,"3",M12&gt;35,"2",M12&lt;35,"1",TRUE,"0")</f>
        <v>1</v>
      </c>
      <c r="X12" s="95" t="str" cm="1">
        <f t="array" ref="X12">_xlfn.IFS(N12&gt;2850,"5",N12&gt;2450,"4",N12&gt;2050,"3",N12&gt;1750,"2",N12&gt;1500,"1",TRUE,"0")</f>
        <v>0</v>
      </c>
      <c r="Z12" s="72">
        <f t="shared" si="0"/>
        <v>0.66666666666666663</v>
      </c>
      <c r="AA12" s="68" t="str">
        <f t="shared" si="1"/>
        <v>0</v>
      </c>
      <c r="AB12" s="68">
        <f t="shared" si="2"/>
        <v>2</v>
      </c>
      <c r="AC12" s="73">
        <f t="shared" si="3"/>
        <v>0</v>
      </c>
      <c r="AE12" s="60">
        <f t="shared" si="4"/>
        <v>2.6666666666666665</v>
      </c>
      <c r="AG12" s="81" t="str" cm="1">
        <f t="array" ref="AG12">_xlfn.IFS(AE12&gt;32,"1",AE12&gt;28,"2",AE12&gt;23,"3",AE12&gt;15,"4",AE12&gt;10,"5",TRUE,"6")</f>
        <v>6</v>
      </c>
    </row>
    <row r="13" spans="1:35" ht="24.75" customHeight="1" thickBot="1" x14ac:dyDescent="0.4">
      <c r="A13" s="34"/>
      <c r="B13" s="27"/>
      <c r="C13" s="27"/>
      <c r="D13" s="27"/>
      <c r="E13" s="40"/>
      <c r="F13" s="48"/>
      <c r="G13" s="49"/>
      <c r="H13" s="50"/>
      <c r="I13" s="51"/>
      <c r="J13" s="48"/>
      <c r="K13" s="49"/>
      <c r="L13" s="49"/>
      <c r="M13" s="52"/>
      <c r="N13" s="93"/>
      <c r="P13" s="77" t="str" cm="1">
        <f t="array" ref="P13">_xlfn.IFS(F13&gt;11,"5",F13&gt;=8,"4",F13&gt;=4,"3",F13&gt;=0,"2",F13&lt;0,"1",TRUE,"0")</f>
        <v>2</v>
      </c>
      <c r="Q13" s="78" t="str" cm="1">
        <f t="array" ref="Q13">_xlfn.IFS(G13=1,"5",G13=2,"4",G13=3,"3",G13=4,"2",G13=5,"1",TRUE,"0")</f>
        <v>0</v>
      </c>
      <c r="R13" s="80" t="str" cm="1">
        <f t="array" ref="R13">_xlfn.IFS(H13=1,"5",H13=2,"4",H13=3,"3",H13=4,"2",H13=5,"1",TRUE,"0")</f>
        <v>0</v>
      </c>
      <c r="S13" s="97" t="str" cm="1">
        <f t="array" ref="S13">_xlfn.IFS(I13=5,"5",I13=4,"4",I13=3,"3",I13=2,"2",I13=1,"1",TRUE,"0")</f>
        <v>0</v>
      </c>
      <c r="T13" s="103" t="str" cm="1">
        <f t="array" ref="T13">_xlfn.IFS(J13&gt;17,"5",J13&gt;14,"4",J13&gt;11,"3",J13&gt;=8,"2",J13&lt;8,"1",TRUE,"0")</f>
        <v>1</v>
      </c>
      <c r="U13" s="78" t="str" cm="1">
        <f t="array" ref="U13">_xlfn.IFS(K13&gt;27,"5",K13&gt;22,"4",K13&gt;17,"3",K13&gt;=12,"2",K13&lt;12,"1",TRUE,"0")</f>
        <v>1</v>
      </c>
      <c r="V13" s="78" t="str" cm="1">
        <f t="array" ref="V13">_xlfn.IFS(L13&gt;12,"5",L13&gt;9,"4",L13&gt;6,"3",L13&gt;=3,"2",L13&lt;3,"1",TRUE,"0")</f>
        <v>1</v>
      </c>
      <c r="W13" s="79" t="str" cm="1">
        <f t="array" ref="W13">_xlfn.IFS(M13&gt;110,"5",M13&gt;85,"4",M13&gt;70,"3",M13&gt;35,"2",M13&lt;35,"1",TRUE,"0")</f>
        <v>1</v>
      </c>
      <c r="X13" s="95" t="str" cm="1">
        <f t="array" ref="X13">_xlfn.IFS(N13&gt;2850,"5",N13&gt;2450,"4",N13&gt;2050,"3",N13&gt;1750,"2",N13&gt;1500,"1",TRUE,"0")</f>
        <v>0</v>
      </c>
      <c r="Z13" s="72">
        <f t="shared" si="0"/>
        <v>0.66666666666666663</v>
      </c>
      <c r="AA13" s="68" t="str">
        <f t="shared" si="1"/>
        <v>0</v>
      </c>
      <c r="AB13" s="68">
        <f t="shared" si="2"/>
        <v>2</v>
      </c>
      <c r="AC13" s="73">
        <f t="shared" si="3"/>
        <v>0</v>
      </c>
      <c r="AE13" s="60">
        <f t="shared" si="4"/>
        <v>2.6666666666666665</v>
      </c>
      <c r="AG13" s="81" t="str" cm="1">
        <f t="array" ref="AG13">_xlfn.IFS(AE13&gt;32,"1",AE13&gt;28,"2",AE13&gt;23,"3",AE13&gt;15,"4",AE13&gt;10,"5",TRUE,"6")</f>
        <v>6</v>
      </c>
    </row>
    <row r="14" spans="1:35" ht="24.75" customHeight="1" thickBot="1" x14ac:dyDescent="0.4">
      <c r="A14" s="34"/>
      <c r="B14" s="27"/>
      <c r="C14" s="27"/>
      <c r="D14" s="27"/>
      <c r="E14" s="40"/>
      <c r="F14" s="48"/>
      <c r="G14" s="49"/>
      <c r="H14" s="50"/>
      <c r="I14" s="51"/>
      <c r="J14" s="48"/>
      <c r="K14" s="49"/>
      <c r="L14" s="49"/>
      <c r="M14" s="52"/>
      <c r="N14" s="93"/>
      <c r="P14" s="77" t="str" cm="1">
        <f t="array" ref="P14">_xlfn.IFS(F14&gt;11,"5",F14&gt;=8,"4",F14&gt;=4,"3",F14&gt;=0,"2",F14&lt;0,"1",TRUE,"0")</f>
        <v>2</v>
      </c>
      <c r="Q14" s="78" t="str" cm="1">
        <f t="array" ref="Q14">_xlfn.IFS(G14=1,"5",G14=2,"4",G14=3,"3",G14=4,"2",G14=5,"1",TRUE,"0")</f>
        <v>0</v>
      </c>
      <c r="R14" s="80" t="str" cm="1">
        <f t="array" ref="R14">_xlfn.IFS(H14=1,"5",H14=2,"4",H14=3,"3",H14=4,"2",H14=5,"1",TRUE,"0")</f>
        <v>0</v>
      </c>
      <c r="S14" s="97" t="str" cm="1">
        <f t="array" ref="S14">_xlfn.IFS(I14=5,"5",I14=4,"4",I14=3,"3",I14=2,"2",I14=1,"1",TRUE,"0")</f>
        <v>0</v>
      </c>
      <c r="T14" s="103" t="str" cm="1">
        <f t="array" ref="T14">_xlfn.IFS(J14&gt;17,"5",J14&gt;14,"4",J14&gt;11,"3",J14&gt;=8,"2",J14&lt;8,"1",TRUE,"0")</f>
        <v>1</v>
      </c>
      <c r="U14" s="78" t="str" cm="1">
        <f t="array" ref="U14">_xlfn.IFS(K14&gt;27,"5",K14&gt;22,"4",K14&gt;17,"3",K14&gt;=12,"2",K14&lt;12,"1",TRUE,"0")</f>
        <v>1</v>
      </c>
      <c r="V14" s="78" t="str" cm="1">
        <f t="array" ref="V14">_xlfn.IFS(L14&gt;12,"5",L14&gt;9,"4",L14&gt;6,"3",L14&gt;=3,"2",L14&lt;3,"1",TRUE,"0")</f>
        <v>1</v>
      </c>
      <c r="W14" s="79" t="str" cm="1">
        <f t="array" ref="W14">_xlfn.IFS(M14&gt;110,"5",M14&gt;85,"4",M14&gt;70,"3",M14&gt;35,"2",M14&lt;35,"1",TRUE,"0")</f>
        <v>1</v>
      </c>
      <c r="X14" s="95" t="str" cm="1">
        <f t="array" ref="X14">_xlfn.IFS(N14&gt;2850,"5",N14&gt;2450,"4",N14&gt;2050,"3",N14&gt;1750,"2",N14&gt;1500,"1",TRUE,"0")</f>
        <v>0</v>
      </c>
      <c r="Z14" s="72">
        <f t="shared" si="0"/>
        <v>0.66666666666666663</v>
      </c>
      <c r="AA14" s="68" t="str">
        <f t="shared" si="1"/>
        <v>0</v>
      </c>
      <c r="AB14" s="68">
        <f t="shared" si="2"/>
        <v>2</v>
      </c>
      <c r="AC14" s="73">
        <f t="shared" si="3"/>
        <v>0</v>
      </c>
      <c r="AE14" s="60">
        <f t="shared" si="4"/>
        <v>2.6666666666666665</v>
      </c>
      <c r="AG14" s="81" t="str" cm="1">
        <f t="array" ref="AG14">_xlfn.IFS(AE14&gt;32,"1",AE14&gt;28,"2",AE14&gt;23,"3",AE14&gt;15,"4",AE14&gt;10,"5",TRUE,"6")</f>
        <v>6</v>
      </c>
    </row>
    <row r="15" spans="1:35" ht="24.75" customHeight="1" thickBot="1" x14ac:dyDescent="0.4">
      <c r="A15" s="36"/>
      <c r="B15" s="37"/>
      <c r="C15" s="37"/>
      <c r="D15" s="37"/>
      <c r="E15" s="41"/>
      <c r="F15" s="53"/>
      <c r="G15" s="54"/>
      <c r="H15" s="55"/>
      <c r="I15" s="56"/>
      <c r="J15" s="53"/>
      <c r="K15" s="54"/>
      <c r="L15" s="54"/>
      <c r="M15" s="57"/>
      <c r="N15" s="94"/>
      <c r="P15" s="77" t="str" cm="1">
        <f t="array" ref="P15">_xlfn.IFS(F15&gt;11,"5",F15&gt;=8,"4",F15&gt;=4,"3",F15&gt;=0,"2",F15&lt;0,"1",TRUE,"0")</f>
        <v>2</v>
      </c>
      <c r="Q15" s="78" t="str" cm="1">
        <f t="array" ref="Q15">_xlfn.IFS(G15=1,"5",G15=2,"4",G15=3,"3",G15=4,"2",G15=5,"1",TRUE,"0")</f>
        <v>0</v>
      </c>
      <c r="R15" s="80" t="str" cm="1">
        <f t="array" ref="R15">_xlfn.IFS(H15=1,"5",H15=2,"4",H15=3,"3",H15=4,"2",H15=5,"1",TRUE,"0")</f>
        <v>0</v>
      </c>
      <c r="S15" s="97" t="str" cm="1">
        <f t="array" ref="S15">_xlfn.IFS(I15=5,"5",I15=4,"4",I15=3,"3",I15=2,"2",I15=1,"1",TRUE,"0")</f>
        <v>0</v>
      </c>
      <c r="T15" s="103" t="str" cm="1">
        <f t="array" ref="T15">_xlfn.IFS(J15&gt;17,"5",J15&gt;14,"4",J15&gt;11,"3",J15&gt;=8,"2",J15&lt;8,"1",TRUE,"0")</f>
        <v>1</v>
      </c>
      <c r="U15" s="78" t="str" cm="1">
        <f t="array" ref="U15">_xlfn.IFS(K15&gt;27,"5",K15&gt;22,"4",K15&gt;17,"3",K15&gt;=12,"2",K15&lt;12,"1",TRUE,"0")</f>
        <v>1</v>
      </c>
      <c r="V15" s="78" t="str" cm="1">
        <f t="array" ref="V15">_xlfn.IFS(L15&gt;12,"5",L15&gt;9,"4",L15&gt;6,"3",L15&gt;=3,"2",L15&lt;3,"1",TRUE,"0")</f>
        <v>1</v>
      </c>
      <c r="W15" s="79" t="str" cm="1">
        <f t="array" ref="W15">_xlfn.IFS(M15&gt;110,"5",M15&gt;85,"4",M15&gt;70,"3",M15&gt;35,"2",M15&lt;35,"1",TRUE,"0")</f>
        <v>1</v>
      </c>
      <c r="X15" s="95" t="str" cm="1">
        <f t="array" ref="X15">_xlfn.IFS(N15&gt;2850,"5",N15&gt;2450,"4",N15&gt;2050,"3",N15&gt;1750,"2",N15&gt;1500,"1",TRUE,"0")</f>
        <v>0</v>
      </c>
      <c r="Z15" s="74">
        <f t="shared" si="0"/>
        <v>0.66666666666666663</v>
      </c>
      <c r="AA15" s="75" t="str">
        <f t="shared" si="1"/>
        <v>0</v>
      </c>
      <c r="AB15" s="75">
        <f t="shared" si="2"/>
        <v>2</v>
      </c>
      <c r="AC15" s="76">
        <f t="shared" si="3"/>
        <v>0</v>
      </c>
      <c r="AE15" s="60">
        <f t="shared" si="4"/>
        <v>2.6666666666666665</v>
      </c>
      <c r="AG15" s="100" t="str" cm="1">
        <f t="array" ref="AG15">_xlfn.IFS(AE15&gt;32,"1",AE15&gt;28,"2",AE15&gt;23,"3",AE15&gt;15,"4",AE15&gt;10,"5",TRUE,"6")</f>
        <v>6</v>
      </c>
    </row>
  </sheetData>
  <mergeCells count="8">
    <mergeCell ref="Z6:AC6"/>
    <mergeCell ref="A1:E1"/>
    <mergeCell ref="P4:U4"/>
    <mergeCell ref="B5:C5"/>
    <mergeCell ref="F6:H6"/>
    <mergeCell ref="J6:M6"/>
    <mergeCell ref="P6:R6"/>
    <mergeCell ref="T6:W6"/>
  </mergeCells>
  <conditionalFormatting sqref="AG8:AG15">
    <cfRule type="cellIs" dxfId="34" priority="6" operator="equal">
      <formula>5</formula>
    </cfRule>
    <cfRule type="cellIs" dxfId="33" priority="7" operator="equal">
      <formula>4</formula>
    </cfRule>
    <cfRule type="cellIs" dxfId="32" priority="8" operator="equal">
      <formula>3</formula>
    </cfRule>
    <cfRule type="cellIs" dxfId="31" priority="9" operator="equal">
      <formula>2</formula>
    </cfRule>
    <cfRule type="cellIs" dxfId="30" priority="10" operator="equal">
      <formula>1</formula>
    </cfRule>
  </conditionalFormatting>
  <conditionalFormatting sqref="AI8:AI11">
    <cfRule type="cellIs" dxfId="29" priority="4" operator="equal">
      <formula>1</formula>
    </cfRule>
  </conditionalFormatting>
  <conditionalFormatting sqref="AI9">
    <cfRule type="cellIs" dxfId="28" priority="3" operator="equal">
      <formula>2</formula>
    </cfRule>
  </conditionalFormatting>
  <pageMargins left="0.7" right="0.7" top="0.78740157499999996" bottom="0.78740157499999996" header="0.3" footer="0.3"/>
  <pageSetup paperSize="9" scale="85" orientation="landscape" verticalDpi="300"/>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C0DEDA-CC29-48CC-BED7-2E6CFB5A9597}">
  <sheetPr>
    <tabColor rgb="FF00B050"/>
  </sheetPr>
  <dimension ref="A1:AI15"/>
  <sheetViews>
    <sheetView showGridLines="0" topLeftCell="B1" zoomScaleNormal="100" workbookViewId="0">
      <selection activeCell="W15" sqref="W15"/>
    </sheetView>
  </sheetViews>
  <sheetFormatPr baseColWidth="10" defaultColWidth="11.453125" defaultRowHeight="14.5" x14ac:dyDescent="0.35"/>
  <cols>
    <col min="1" max="1" width="15.54296875" customWidth="1"/>
    <col min="2" max="2" width="16.26953125" customWidth="1"/>
    <col min="3" max="5" width="8.54296875" hidden="1" customWidth="1"/>
    <col min="6" max="14" width="9.1796875"/>
    <col min="15" max="15" width="1.7265625" customWidth="1"/>
    <col min="16" max="24" width="8.7265625" customWidth="1"/>
    <col min="25" max="25" width="1.7265625" customWidth="1"/>
    <col min="26" max="29" width="8.7265625" customWidth="1"/>
    <col min="30" max="30" width="1.7265625" customWidth="1"/>
    <col min="31" max="31" width="8.7265625" customWidth="1"/>
    <col min="32" max="32" width="1.7265625" customWidth="1"/>
    <col min="33" max="33" width="8.7265625" customWidth="1"/>
    <col min="34" max="37" width="9.1796875"/>
  </cols>
  <sheetData>
    <row r="1" spans="1:35" ht="46.5" customHeight="1" x14ac:dyDescent="0.35">
      <c r="A1" s="143" t="s">
        <v>137</v>
      </c>
      <c r="B1" s="144"/>
      <c r="C1" s="144"/>
      <c r="D1" s="144"/>
      <c r="E1" s="145"/>
    </row>
    <row r="2" spans="1:35" ht="2.15" customHeight="1" x14ac:dyDescent="0.35"/>
    <row r="3" spans="1:35" x14ac:dyDescent="0.35">
      <c r="A3" s="1" t="s">
        <v>1</v>
      </c>
    </row>
    <row r="4" spans="1:35" ht="49" customHeight="1" x14ac:dyDescent="0.35">
      <c r="P4" s="137" t="s">
        <v>136</v>
      </c>
      <c r="Q4" s="137"/>
      <c r="R4" s="137"/>
      <c r="S4" s="137"/>
      <c r="T4" s="137"/>
      <c r="U4" s="137"/>
      <c r="AE4" s="63" t="s">
        <v>119</v>
      </c>
      <c r="AG4" s="63" t="s">
        <v>11</v>
      </c>
    </row>
    <row r="5" spans="1:35" x14ac:dyDescent="0.35">
      <c r="A5" t="s">
        <v>120</v>
      </c>
      <c r="B5" s="146">
        <v>45596</v>
      </c>
      <c r="C5" s="138"/>
    </row>
    <row r="6" spans="1:35" x14ac:dyDescent="0.35">
      <c r="A6" s="2"/>
      <c r="B6" s="2"/>
      <c r="C6" s="2"/>
      <c r="D6" s="2"/>
      <c r="E6" s="2"/>
      <c r="F6" s="142" t="s">
        <v>5</v>
      </c>
      <c r="G6" s="133"/>
      <c r="H6" s="133"/>
      <c r="I6" s="90" t="s">
        <v>15</v>
      </c>
      <c r="J6" s="133" t="s">
        <v>19</v>
      </c>
      <c r="K6" s="133"/>
      <c r="L6" s="133"/>
      <c r="M6" s="133"/>
      <c r="N6" s="91" t="s">
        <v>29</v>
      </c>
      <c r="P6" s="142" t="s">
        <v>5</v>
      </c>
      <c r="Q6" s="133"/>
      <c r="R6" s="133"/>
      <c r="S6" s="90" t="s">
        <v>15</v>
      </c>
      <c r="T6" s="133" t="s">
        <v>19</v>
      </c>
      <c r="U6" s="133"/>
      <c r="V6" s="133"/>
      <c r="W6" s="133"/>
      <c r="X6" s="91" t="s">
        <v>29</v>
      </c>
      <c r="Z6" s="130" t="s">
        <v>121</v>
      </c>
      <c r="AA6" s="131"/>
      <c r="AB6" s="131"/>
      <c r="AC6" s="132"/>
    </row>
    <row r="7" spans="1:35" ht="24.75" customHeight="1" x14ac:dyDescent="0.35">
      <c r="A7" s="28" t="s">
        <v>122</v>
      </c>
      <c r="B7" s="29" t="s">
        <v>123</v>
      </c>
      <c r="C7" s="29" t="s">
        <v>124</v>
      </c>
      <c r="D7" s="29" t="s">
        <v>125</v>
      </c>
      <c r="E7" s="30" t="s">
        <v>3</v>
      </c>
      <c r="F7" s="38" t="s">
        <v>126</v>
      </c>
      <c r="G7" s="31" t="s">
        <v>10</v>
      </c>
      <c r="H7" s="32" t="s">
        <v>127</v>
      </c>
      <c r="I7" s="45" t="s">
        <v>16</v>
      </c>
      <c r="J7" s="43" t="s">
        <v>128</v>
      </c>
      <c r="K7" s="33" t="s">
        <v>129</v>
      </c>
      <c r="L7" s="33" t="s">
        <v>24</v>
      </c>
      <c r="M7" s="44" t="s">
        <v>26</v>
      </c>
      <c r="N7" s="92" t="s">
        <v>130</v>
      </c>
      <c r="P7" s="61" t="s">
        <v>131</v>
      </c>
      <c r="Q7" s="31" t="s">
        <v>10</v>
      </c>
      <c r="R7" s="39" t="s">
        <v>127</v>
      </c>
      <c r="S7" s="42" t="s">
        <v>16</v>
      </c>
      <c r="T7" s="43" t="s">
        <v>128</v>
      </c>
      <c r="U7" s="33" t="s">
        <v>129</v>
      </c>
      <c r="V7" s="33" t="s">
        <v>24</v>
      </c>
      <c r="W7" s="47" t="s">
        <v>26</v>
      </c>
      <c r="X7" s="87" t="s">
        <v>130</v>
      </c>
      <c r="Z7" s="64" t="s">
        <v>132</v>
      </c>
      <c r="AA7" s="65" t="s">
        <v>133</v>
      </c>
      <c r="AB7" s="66" t="s">
        <v>134</v>
      </c>
      <c r="AC7" s="67" t="s">
        <v>135</v>
      </c>
    </row>
    <row r="8" spans="1:35" ht="24.75" customHeight="1" thickBot="1" x14ac:dyDescent="0.4">
      <c r="A8" s="112" t="s">
        <v>138</v>
      </c>
      <c r="B8" s="113" t="s">
        <v>139</v>
      </c>
      <c r="C8" s="113" t="s">
        <v>140</v>
      </c>
      <c r="D8" s="113" t="s">
        <v>141</v>
      </c>
      <c r="E8" s="114">
        <v>17</v>
      </c>
      <c r="F8" s="48">
        <v>3</v>
      </c>
      <c r="G8" s="49">
        <v>4</v>
      </c>
      <c r="H8" s="50">
        <v>4</v>
      </c>
      <c r="I8" s="51">
        <v>2</v>
      </c>
      <c r="J8" s="48">
        <v>10</v>
      </c>
      <c r="K8" s="49">
        <v>14</v>
      </c>
      <c r="L8" s="49">
        <v>8</v>
      </c>
      <c r="M8" s="52">
        <v>35</v>
      </c>
      <c r="N8" s="93">
        <v>3500</v>
      </c>
      <c r="P8" s="77" t="str" cm="1">
        <f t="array" ref="P8">_xlfn.IFS(F8&gt;11,"5",F8&gt;=8,"4",F8&gt;=4,"3",F8&gt;=0,"2",F8&lt;0,"1",TRUE,"0")</f>
        <v>2</v>
      </c>
      <c r="Q8" s="78" t="str" cm="1">
        <f t="array" ref="Q8">_xlfn.IFS(G8=1,"5",G8=2,"4",G8=3,"3",G8=4,"2",G8=5,"1",TRUE,"0")</f>
        <v>2</v>
      </c>
      <c r="R8" s="80" t="str" cm="1">
        <f t="array" ref="R8">_xlfn.IFS(H8=1,"5",H8=2,"4",H8=3,"3",H8=4,"2",H8=5,"1",TRUE,"0")</f>
        <v>2</v>
      </c>
      <c r="S8" s="97" t="str" cm="1">
        <f t="array" ref="S8">_xlfn.IFS(I8=5,"5",I8=4,"4",I8=3,"3",I8=2,"2",I8=1,"1",TRUE,"0")</f>
        <v>2</v>
      </c>
      <c r="T8" s="103" t="str" cm="1">
        <f t="array" ref="T8">_xlfn.IFS(J8&gt;17,"5",J8&gt;14,"4",J8&gt;11,"3",J8&gt;=8,"2",J8&lt;8,"1",TRUE,"0")</f>
        <v>2</v>
      </c>
      <c r="U8" s="78" t="str" cm="1">
        <f t="array" ref="U8">_xlfn.IFS(K8&gt;22,"5",K8&gt;18,"4",K8&gt;14,"3",K8&gt;=10,"2",K8&lt;10,"1",TRUE,"0")</f>
        <v>2</v>
      </c>
      <c r="V8" s="70" t="str" cm="1">
        <f t="array" ref="V8">_xlfn.IFS(L8&gt;9,"5",L8&gt;7,"4",L8&gt;5,"3",L8&gt;=3,"2",L8&lt;3,"1",TRUE,"0")</f>
        <v>4</v>
      </c>
      <c r="W8" s="79" t="str" cm="1">
        <f t="array" ref="W8">_xlfn.IFS(M8&gt;130,"5",M8&gt;100,"4",M8&gt;80,"3",M8&gt;40,"2",M8&lt;40,"1",TRUE,"0")</f>
        <v>1</v>
      </c>
      <c r="X8" s="97" t="str" cm="1">
        <f t="array" ref="X8">_xlfn.IFS(N8&gt;2850,"5",N8&gt;2450,"4",N8&gt;2050,"3",N8&gt;1750,"2",N8&gt;1500,"1",TRUE,"0")</f>
        <v>5</v>
      </c>
      <c r="Z8" s="69">
        <f>((P8+Q8+R8)/3)</f>
        <v>2</v>
      </c>
      <c r="AA8" s="70" t="str">
        <f>S8</f>
        <v>2</v>
      </c>
      <c r="AB8" s="70">
        <f>((T8+U8+V8+W8)/4)*2</f>
        <v>4.5</v>
      </c>
      <c r="AC8" s="71">
        <f>X8*3</f>
        <v>15</v>
      </c>
      <c r="AE8" s="60">
        <f>(Z8+AA8+AB8+AC8)</f>
        <v>23.5</v>
      </c>
      <c r="AF8" s="62"/>
      <c r="AG8" s="81" t="str" cm="1">
        <f t="array" ref="AG8">_xlfn.IFS(AE8&gt;32,"1",AE8&gt;28,"2",AE8&gt;23,"3",AE8&gt;15,"4",AE8&gt;10,"5",TRUE,"6")</f>
        <v>3</v>
      </c>
      <c r="AH8" s="62"/>
      <c r="AI8" s="82"/>
    </row>
    <row r="9" spans="1:35" ht="24.75" customHeight="1" thickBot="1" x14ac:dyDescent="0.4">
      <c r="A9" s="34"/>
      <c r="B9" s="27"/>
      <c r="C9" s="27"/>
      <c r="D9" s="27"/>
      <c r="E9" s="40"/>
      <c r="F9" s="48"/>
      <c r="G9" s="49"/>
      <c r="H9" s="50"/>
      <c r="I9" s="51"/>
      <c r="J9" s="48"/>
      <c r="K9" s="49"/>
      <c r="L9" s="49"/>
      <c r="M9" s="52"/>
      <c r="N9" s="93"/>
      <c r="P9" s="77" t="str" cm="1">
        <f t="array" ref="P9">_xlfn.IFS(F9&gt;11,"5",F9&gt;=8,"4",F9&gt;=4,"3",F9&gt;=0,"2",F9&lt;0,"1",TRUE,"0")</f>
        <v>2</v>
      </c>
      <c r="Q9" s="78" t="str" cm="1">
        <f t="array" ref="Q9">_xlfn.IFS(G9=1,"5",G9=2,"4",G9=3,"3",G9=4,"2",G9=5,"1",TRUE,"0")</f>
        <v>0</v>
      </c>
      <c r="R9" s="80" t="str" cm="1">
        <f t="array" ref="R9">_xlfn.IFS(H9=1,"5",H9=2,"4",H9=3,"3",H9=4,"2",H9=5,"1",TRUE,"0")</f>
        <v>0</v>
      </c>
      <c r="S9" s="97" t="str" cm="1">
        <f t="array" ref="S9">_xlfn.IFS(I9=5,"5",I9=4,"4",I9=3,"3",I9=2,"2",I9=1,"1",TRUE,"0")</f>
        <v>0</v>
      </c>
      <c r="T9" s="103" t="str" cm="1">
        <f t="array" ref="T9">_xlfn.IFS(J9&gt;17,"5",J9&gt;14,"4",J9&gt;11,"3",J9&gt;=8,"2",J9&lt;8,"1",TRUE,"0")</f>
        <v>1</v>
      </c>
      <c r="U9" s="78" t="str" cm="1">
        <f t="array" ref="U9">_xlfn.IFS(K9&gt;22,"5",K9&gt;18,"4",K9&gt;14,"3",K9&gt;=10,"2",K9&lt;8,"1",TRUE,"0")</f>
        <v>1</v>
      </c>
      <c r="V9" s="70" t="str" cm="1">
        <f t="array" ref="V9">_xlfn.IFS(L9&gt;9,"5",L9&gt;7,"4",L9&gt;5,"3",L9&gt;=3,"2",L9&lt;3,"1",TRUE,"0")</f>
        <v>1</v>
      </c>
      <c r="W9" s="79" t="str" cm="1">
        <f t="array" ref="W9">_xlfn.IFS(M9&gt;130,"5",M9&gt;100,"4",M9&gt;80,"3",M9&gt;40,"2",M9&lt;40,"1",TRUE,"0")</f>
        <v>1</v>
      </c>
      <c r="X9" s="95" t="str" cm="1">
        <f t="array" ref="X9">_xlfn.IFS(N9&gt;3050,"5",N9&gt;2850,"4",N9&gt;2450,"3",N9&gt;2050,"2",N9&gt;1850,"1",TRUE,"0")</f>
        <v>0</v>
      </c>
      <c r="Z9" s="72">
        <f t="shared" ref="Z9:Z15" si="0">((P9+Q9+R9)/3)</f>
        <v>0.66666666666666663</v>
      </c>
      <c r="AA9" s="68" t="str">
        <f t="shared" ref="AA9:AA15" si="1">S9</f>
        <v>0</v>
      </c>
      <c r="AB9" s="68">
        <f t="shared" ref="AB9:AB15" si="2">((T9+U9+V9+W9)/4)*2</f>
        <v>2</v>
      </c>
      <c r="AC9" s="73">
        <f t="shared" ref="AC9:AC15" si="3">X9*3</f>
        <v>0</v>
      </c>
      <c r="AE9" s="60">
        <f t="shared" ref="AE9:AE15" si="4">(Z9+AA9+AB9+AC9)</f>
        <v>2.6666666666666665</v>
      </c>
      <c r="AG9" s="81" t="str" cm="1">
        <f t="array" ref="AG9">_xlfn.IFS(AE9&gt;32,"1",AE9&gt;28,"2",AE9&gt;23,"3",AE9&gt;15,"4",AE9&gt;10,"5",TRUE,"6")</f>
        <v>6</v>
      </c>
      <c r="AI9" s="82"/>
    </row>
    <row r="10" spans="1:35" ht="24.75" customHeight="1" thickBot="1" x14ac:dyDescent="0.4">
      <c r="A10" s="35"/>
      <c r="B10" s="27"/>
      <c r="C10" s="27"/>
      <c r="D10" s="27"/>
      <c r="E10" s="40"/>
      <c r="F10" s="48"/>
      <c r="G10" s="49"/>
      <c r="H10" s="50"/>
      <c r="I10" s="51"/>
      <c r="J10" s="48"/>
      <c r="K10" s="49"/>
      <c r="L10" s="49"/>
      <c r="M10" s="52"/>
      <c r="N10" s="93"/>
      <c r="P10" s="77" t="str" cm="1">
        <f t="array" ref="P10">_xlfn.IFS(F10&gt;11,"5",F10&gt;=8,"4",F10&gt;=4,"3",F10&gt;=0,"2",F10&lt;0,"1",TRUE,"0")</f>
        <v>2</v>
      </c>
      <c r="Q10" s="78" t="str" cm="1">
        <f t="array" ref="Q10">_xlfn.IFS(G10=1,"5",G10=2,"4",G10=3,"3",G10=4,"2",G10=5,"1",TRUE,"0")</f>
        <v>0</v>
      </c>
      <c r="R10" s="80" t="str" cm="1">
        <f t="array" ref="R10">_xlfn.IFS(H10=1,"5",H10=2,"4",H10=3,"3",H10=4,"2",H10=5,"1",TRUE,"0")</f>
        <v>0</v>
      </c>
      <c r="S10" s="97" t="str" cm="1">
        <f t="array" ref="S10">_xlfn.IFS(I10=5,"5",I10=4,"4",I10=3,"3",I10=2,"2",I10=1,"1",TRUE,"0")</f>
        <v>0</v>
      </c>
      <c r="T10" s="103" t="str" cm="1">
        <f t="array" ref="T10">_xlfn.IFS(J10&gt;17,"5",J10&gt;14,"4",J10&gt;11,"3",J10&gt;=8,"2",J10&lt;8,"1",TRUE,"0")</f>
        <v>1</v>
      </c>
      <c r="U10" s="78" t="str" cm="1">
        <f t="array" ref="U10">_xlfn.IFS(K10&gt;22,"5",K10&gt;18,"4",K10&gt;14,"3",K10&gt;=10,"2",K10&lt;8,"1",TRUE,"0")</f>
        <v>1</v>
      </c>
      <c r="V10" s="70" t="str" cm="1">
        <f t="array" ref="V10">_xlfn.IFS(L10&gt;9,"5",L10&gt;7,"4",L10&gt;5,"3",L10&gt;=3,"2",L10&lt;3,"1",TRUE,"0")</f>
        <v>1</v>
      </c>
      <c r="W10" s="79" t="str" cm="1">
        <f t="array" ref="W10">_xlfn.IFS(M10&gt;130,"5",M10&gt;100,"4",M10&gt;80,"3",M10&gt;40,"2",M10&lt;40,"1",TRUE,"0")</f>
        <v>1</v>
      </c>
      <c r="X10" s="95" t="str" cm="1">
        <f t="array" ref="X10">_xlfn.IFS(N10&gt;3050,"5",N10&gt;2850,"4",N10&gt;2450,"3",N10&gt;2050,"2",N10&gt;1850,"1",TRUE,"0")</f>
        <v>0</v>
      </c>
      <c r="Z10" s="72">
        <f t="shared" si="0"/>
        <v>0.66666666666666663</v>
      </c>
      <c r="AA10" s="68" t="str">
        <f t="shared" si="1"/>
        <v>0</v>
      </c>
      <c r="AB10" s="68">
        <f t="shared" si="2"/>
        <v>2</v>
      </c>
      <c r="AC10" s="73">
        <f t="shared" si="3"/>
        <v>0</v>
      </c>
      <c r="AE10" s="60">
        <f t="shared" si="4"/>
        <v>2.6666666666666665</v>
      </c>
      <c r="AG10" s="81" t="str" cm="1">
        <f t="array" ref="AG10">_xlfn.IFS(AE10&gt;32,"1",AE10&gt;28,"2",AE10&gt;23,"3",AE10&gt;15,"4",AE10&gt;10,"5",TRUE,"6")</f>
        <v>6</v>
      </c>
    </row>
    <row r="11" spans="1:35" ht="24.75" customHeight="1" thickBot="1" x14ac:dyDescent="0.4">
      <c r="A11" s="34"/>
      <c r="B11" s="27"/>
      <c r="C11" s="27"/>
      <c r="D11" s="27"/>
      <c r="E11" s="40"/>
      <c r="F11" s="48"/>
      <c r="G11" s="49"/>
      <c r="H11" s="50"/>
      <c r="I11" s="51"/>
      <c r="J11" s="48"/>
      <c r="K11" s="49"/>
      <c r="L11" s="49"/>
      <c r="M11" s="52"/>
      <c r="N11" s="93"/>
      <c r="P11" s="77" t="str" cm="1">
        <f t="array" ref="P11">_xlfn.IFS(F11&gt;11,"5",F11&gt;=8,"4",F11&gt;=4,"3",F11&gt;=0,"2",F11&lt;0,"1",TRUE,"0")</f>
        <v>2</v>
      </c>
      <c r="Q11" s="78" t="str" cm="1">
        <f t="array" ref="Q11">_xlfn.IFS(G11=1,"5",G11=2,"4",G11=3,"3",G11=4,"2",G11=5,"1",TRUE,"0")</f>
        <v>0</v>
      </c>
      <c r="R11" s="80" t="str" cm="1">
        <f t="array" ref="R11">_xlfn.IFS(H11=1,"5",H11=2,"4",H11=3,"3",H11=4,"2",H11=5,"1",TRUE,"0")</f>
        <v>0</v>
      </c>
      <c r="S11" s="97" t="str" cm="1">
        <f t="array" ref="S11">_xlfn.IFS(I11=5,"5",I11=4,"4",I11=3,"3",I11=2,"2",I11=1,"1",TRUE,"0")</f>
        <v>0</v>
      </c>
      <c r="T11" s="103" t="str" cm="1">
        <f t="array" ref="T11">_xlfn.IFS(J11&gt;17,"5",J11&gt;14,"4",J11&gt;11,"3",J11&gt;=8,"2",J11&lt;8,"1",TRUE,"0")</f>
        <v>1</v>
      </c>
      <c r="U11" s="78" t="str" cm="1">
        <f t="array" ref="U11">_xlfn.IFS(K11&gt;22,"5",K11&gt;18,"4",K11&gt;14,"3",K11&gt;=10,"2",K11&lt;8,"1",TRUE,"0")</f>
        <v>1</v>
      </c>
      <c r="V11" s="70" t="str" cm="1">
        <f t="array" ref="V11">_xlfn.IFS(L11&gt;9,"5",L11&gt;7,"4",L11&gt;5,"3",L11&gt;=3,"2",L11&lt;3,"1",TRUE,"0")</f>
        <v>1</v>
      </c>
      <c r="W11" s="79" t="str" cm="1">
        <f t="array" ref="W11">_xlfn.IFS(M11&gt;130,"5",M11&gt;100,"4",M11&gt;80,"3",M11&gt;40,"2",M11&lt;40,"1",TRUE,"0")</f>
        <v>1</v>
      </c>
      <c r="X11" s="95" t="str" cm="1">
        <f t="array" ref="X11">_xlfn.IFS(N11&gt;3050,"5",N11&gt;2850,"4",N11&gt;2450,"3",N11&gt;2050,"2",N11&gt;1850,"1",TRUE,"0")</f>
        <v>0</v>
      </c>
      <c r="Z11" s="72">
        <f t="shared" si="0"/>
        <v>0.66666666666666663</v>
      </c>
      <c r="AA11" s="68" t="str">
        <f t="shared" si="1"/>
        <v>0</v>
      </c>
      <c r="AB11" s="68">
        <f t="shared" si="2"/>
        <v>2</v>
      </c>
      <c r="AC11" s="73">
        <f t="shared" si="3"/>
        <v>0</v>
      </c>
      <c r="AE11" s="60">
        <f t="shared" si="4"/>
        <v>2.6666666666666665</v>
      </c>
      <c r="AG11" s="81" t="str" cm="1">
        <f t="array" ref="AG11">_xlfn.IFS(AE11&gt;32,"1",AE11&gt;28,"2",AE11&gt;23,"3",AE11&gt;15,"4",AE11&gt;10,"5",TRUE,"6")</f>
        <v>6</v>
      </c>
    </row>
    <row r="12" spans="1:35" ht="24.75" customHeight="1" thickBot="1" x14ac:dyDescent="0.4">
      <c r="A12" s="34"/>
      <c r="B12" s="27"/>
      <c r="C12" s="27"/>
      <c r="D12" s="27"/>
      <c r="E12" s="40"/>
      <c r="F12" s="48"/>
      <c r="G12" s="49"/>
      <c r="H12" s="50"/>
      <c r="I12" s="51"/>
      <c r="J12" s="48"/>
      <c r="K12" s="49"/>
      <c r="L12" s="49"/>
      <c r="M12" s="52"/>
      <c r="N12" s="93"/>
      <c r="P12" s="77" t="str" cm="1">
        <f t="array" ref="P12">_xlfn.IFS(F12&gt;11,"5",F12&gt;=8,"4",F12&gt;=4,"3",F12&gt;=0,"2",F12&lt;0,"1",TRUE,"0")</f>
        <v>2</v>
      </c>
      <c r="Q12" s="78" t="str" cm="1">
        <f t="array" ref="Q12">_xlfn.IFS(G12=1,"5",G12=2,"4",G12=3,"3",G12=4,"2",G12=5,"1",TRUE,"0")</f>
        <v>0</v>
      </c>
      <c r="R12" s="80" t="str" cm="1">
        <f t="array" ref="R12">_xlfn.IFS(H12=1,"5",H12=2,"4",H12=3,"3",H12=4,"2",H12=5,"1",TRUE,"0")</f>
        <v>0</v>
      </c>
      <c r="S12" s="97" t="str" cm="1">
        <f t="array" ref="S12">_xlfn.IFS(I12=5,"5",I12=4,"4",I12=3,"3",I12=2,"2",I12=1,"1",TRUE,"0")</f>
        <v>0</v>
      </c>
      <c r="T12" s="103" t="str" cm="1">
        <f t="array" ref="T12">_xlfn.IFS(J12&gt;17,"5",J12&gt;14,"4",J12&gt;11,"3",J12&gt;=8,"2",J12&lt;8,"1",TRUE,"0")</f>
        <v>1</v>
      </c>
      <c r="U12" s="78" t="str" cm="1">
        <f t="array" ref="U12">_xlfn.IFS(K12&gt;22,"5",K12&gt;18,"4",K12&gt;14,"3",K12&gt;=10,"2",K12&lt;8,"1",TRUE,"0")</f>
        <v>1</v>
      </c>
      <c r="V12" s="70" t="str" cm="1">
        <f t="array" ref="V12">_xlfn.IFS(L12&gt;9,"5",L12&gt;7,"4",L12&gt;5,"3",L12&gt;=3,"2",L12&lt;3,"1",TRUE,"0")</f>
        <v>1</v>
      </c>
      <c r="W12" s="79" t="str" cm="1">
        <f t="array" ref="W12">_xlfn.IFS(M12&gt;130,"5",M12&gt;100,"4",M12&gt;80,"3",M12&gt;40,"2",M12&lt;40,"1",TRUE,"0")</f>
        <v>1</v>
      </c>
      <c r="X12" s="95" t="str" cm="1">
        <f t="array" ref="X12">_xlfn.IFS(N12&gt;3050,"5",N12&gt;2850,"4",N12&gt;2450,"3",N12&gt;2050,"2",N12&gt;1850,"1",TRUE,"0")</f>
        <v>0</v>
      </c>
      <c r="Z12" s="72">
        <f t="shared" si="0"/>
        <v>0.66666666666666663</v>
      </c>
      <c r="AA12" s="68" t="str">
        <f t="shared" si="1"/>
        <v>0</v>
      </c>
      <c r="AB12" s="68">
        <f t="shared" si="2"/>
        <v>2</v>
      </c>
      <c r="AC12" s="73">
        <f t="shared" si="3"/>
        <v>0</v>
      </c>
      <c r="AE12" s="60">
        <f t="shared" si="4"/>
        <v>2.6666666666666665</v>
      </c>
      <c r="AG12" s="81" t="str" cm="1">
        <f t="array" ref="AG12">_xlfn.IFS(AE12&gt;32,"1",AE12&gt;28,"2",AE12&gt;23,"3",AE12&gt;15,"4",AE12&gt;10,"5",TRUE,"6")</f>
        <v>6</v>
      </c>
    </row>
    <row r="13" spans="1:35" ht="24.75" customHeight="1" thickBot="1" x14ac:dyDescent="0.4">
      <c r="A13" s="34"/>
      <c r="B13" s="27"/>
      <c r="C13" s="27"/>
      <c r="D13" s="27"/>
      <c r="E13" s="40"/>
      <c r="F13" s="48"/>
      <c r="G13" s="49"/>
      <c r="H13" s="50"/>
      <c r="I13" s="51"/>
      <c r="J13" s="48"/>
      <c r="K13" s="49"/>
      <c r="L13" s="49"/>
      <c r="M13" s="52"/>
      <c r="N13" s="93"/>
      <c r="P13" s="77" t="str" cm="1">
        <f t="array" ref="P13">_xlfn.IFS(F13&gt;11,"5",F13&gt;=8,"4",F13&gt;=4,"3",F13&gt;=0,"2",F13&lt;0,"1",TRUE,"0")</f>
        <v>2</v>
      </c>
      <c r="Q13" s="78" t="str" cm="1">
        <f t="array" ref="Q13">_xlfn.IFS(G13=1,"5",G13=2,"4",G13=3,"3",G13=4,"2",G13=5,"1",TRUE,"0")</f>
        <v>0</v>
      </c>
      <c r="R13" s="80" t="str" cm="1">
        <f t="array" ref="R13">_xlfn.IFS(H13=1,"5",H13=2,"4",H13=3,"3",H13=4,"2",H13=5,"1",TRUE,"0")</f>
        <v>0</v>
      </c>
      <c r="S13" s="97" t="str" cm="1">
        <f t="array" ref="S13">_xlfn.IFS(I13=5,"5",I13=4,"4",I13=3,"3",I13=2,"2",I13=1,"1",TRUE,"0")</f>
        <v>0</v>
      </c>
      <c r="T13" s="103" t="str" cm="1">
        <f t="array" ref="T13">_xlfn.IFS(J13&gt;17,"5",J13&gt;14,"4",J13&gt;11,"3",J13&gt;=8,"2",J13&lt;8,"1",TRUE,"0")</f>
        <v>1</v>
      </c>
      <c r="U13" s="78" t="str" cm="1">
        <f t="array" ref="U13">_xlfn.IFS(K13&gt;22,"5",K13&gt;18,"4",K13&gt;14,"3",K13&gt;=10,"2",K13&lt;8,"1",TRUE,"0")</f>
        <v>1</v>
      </c>
      <c r="V13" s="70" t="str" cm="1">
        <f t="array" ref="V13">_xlfn.IFS(L13&gt;9,"5",L13&gt;7,"4",L13&gt;5,"3",L13&gt;=3,"2",L13&lt;3,"1",TRUE,"0")</f>
        <v>1</v>
      </c>
      <c r="W13" s="79" t="str" cm="1">
        <f t="array" ref="W13">_xlfn.IFS(M13&gt;130,"5",M13&gt;100,"4",M13&gt;80,"3",M13&gt;40,"2",M13&lt;40,"1",TRUE,"0")</f>
        <v>1</v>
      </c>
      <c r="X13" s="95" t="str" cm="1">
        <f t="array" ref="X13">_xlfn.IFS(N13&gt;3050,"5",N13&gt;2850,"4",N13&gt;2450,"3",N13&gt;2050,"2",N13&gt;1850,"1",TRUE,"0")</f>
        <v>0</v>
      </c>
      <c r="Z13" s="72">
        <f t="shared" si="0"/>
        <v>0.66666666666666663</v>
      </c>
      <c r="AA13" s="68" t="str">
        <f t="shared" si="1"/>
        <v>0</v>
      </c>
      <c r="AB13" s="68">
        <f t="shared" si="2"/>
        <v>2</v>
      </c>
      <c r="AC13" s="73">
        <f t="shared" si="3"/>
        <v>0</v>
      </c>
      <c r="AE13" s="60">
        <f t="shared" si="4"/>
        <v>2.6666666666666665</v>
      </c>
      <c r="AG13" s="81" t="str" cm="1">
        <f t="array" ref="AG13">_xlfn.IFS(AE13&gt;32,"1",AE13&gt;28,"2",AE13&gt;23,"3",AE13&gt;15,"4",AE13&gt;10,"5",TRUE,"6")</f>
        <v>6</v>
      </c>
    </row>
    <row r="14" spans="1:35" ht="24.75" customHeight="1" thickBot="1" x14ac:dyDescent="0.4">
      <c r="A14" s="34"/>
      <c r="B14" s="27"/>
      <c r="C14" s="27"/>
      <c r="D14" s="27"/>
      <c r="E14" s="40"/>
      <c r="F14" s="48"/>
      <c r="G14" s="49"/>
      <c r="H14" s="50"/>
      <c r="I14" s="51"/>
      <c r="J14" s="48"/>
      <c r="K14" s="49"/>
      <c r="L14" s="49"/>
      <c r="M14" s="52"/>
      <c r="N14" s="93"/>
      <c r="P14" s="77" t="str" cm="1">
        <f t="array" ref="P14">_xlfn.IFS(F14&gt;11,"5",F14&gt;=8,"4",F14&gt;=4,"3",F14&gt;=0,"2",F14&lt;0,"1",TRUE,"0")</f>
        <v>2</v>
      </c>
      <c r="Q14" s="78" t="str" cm="1">
        <f t="array" ref="Q14">_xlfn.IFS(G14=1,"5",G14=2,"4",G14=3,"3",G14=4,"2",G14=5,"1",TRUE,"0")</f>
        <v>0</v>
      </c>
      <c r="R14" s="80" t="str" cm="1">
        <f t="array" ref="R14">_xlfn.IFS(H14=1,"5",H14=2,"4",H14=3,"3",H14=4,"2",H14=5,"1",TRUE,"0")</f>
        <v>0</v>
      </c>
      <c r="S14" s="97" t="str" cm="1">
        <f t="array" ref="S14">_xlfn.IFS(I14=5,"5",I14=4,"4",I14=3,"3",I14=2,"2",I14=1,"1",TRUE,"0")</f>
        <v>0</v>
      </c>
      <c r="T14" s="103" t="str" cm="1">
        <f t="array" ref="T14">_xlfn.IFS(J14&gt;17,"5",J14&gt;14,"4",J14&gt;11,"3",J14&gt;=8,"2",J14&lt;8,"1",TRUE,"0")</f>
        <v>1</v>
      </c>
      <c r="U14" s="78" t="str" cm="1">
        <f t="array" ref="U14">_xlfn.IFS(K14&gt;22,"5",K14&gt;18,"4",K14&gt;14,"3",K14&gt;=10,"2",K14&lt;8,"1",TRUE,"0")</f>
        <v>1</v>
      </c>
      <c r="V14" s="70" t="str" cm="1">
        <f t="array" ref="V14">_xlfn.IFS(L14&gt;9,"5",L14&gt;7,"4",L14&gt;5,"3",L14&gt;=3,"2",L14&lt;3,"1",TRUE,"0")</f>
        <v>1</v>
      </c>
      <c r="W14" s="79" t="str" cm="1">
        <f t="array" ref="W14">_xlfn.IFS(M14&gt;130,"5",M14&gt;100,"4",M14&gt;80,"3",M14&gt;40,"2",M14&lt;40,"1",TRUE,"0")</f>
        <v>1</v>
      </c>
      <c r="X14" s="95" t="str" cm="1">
        <f t="array" ref="X14">_xlfn.IFS(N14&gt;3050,"5",N14&gt;2850,"4",N14&gt;2450,"3",N14&gt;2050,"2",N14&gt;1850,"1",TRUE,"0")</f>
        <v>0</v>
      </c>
      <c r="Z14" s="72">
        <f t="shared" si="0"/>
        <v>0.66666666666666663</v>
      </c>
      <c r="AA14" s="68" t="str">
        <f t="shared" si="1"/>
        <v>0</v>
      </c>
      <c r="AB14" s="68">
        <f t="shared" si="2"/>
        <v>2</v>
      </c>
      <c r="AC14" s="73">
        <f t="shared" si="3"/>
        <v>0</v>
      </c>
      <c r="AE14" s="60">
        <f t="shared" si="4"/>
        <v>2.6666666666666665</v>
      </c>
      <c r="AG14" s="81" t="str" cm="1">
        <f t="array" ref="AG14">_xlfn.IFS(AE14&gt;32,"1",AE14&gt;28,"2",AE14&gt;23,"3",AE14&gt;15,"4",AE14&gt;10,"5",TRUE,"6")</f>
        <v>6</v>
      </c>
    </row>
    <row r="15" spans="1:35" ht="24.75" customHeight="1" thickBot="1" x14ac:dyDescent="0.4">
      <c r="A15" s="36"/>
      <c r="B15" s="37"/>
      <c r="C15" s="37"/>
      <c r="D15" s="37"/>
      <c r="E15" s="41"/>
      <c r="F15" s="53"/>
      <c r="G15" s="54"/>
      <c r="H15" s="55"/>
      <c r="I15" s="56"/>
      <c r="J15" s="53"/>
      <c r="K15" s="54"/>
      <c r="L15" s="54"/>
      <c r="M15" s="57"/>
      <c r="N15" s="94"/>
      <c r="P15" s="77" t="str" cm="1">
        <f t="array" ref="P15">_xlfn.IFS(F15&gt;11,"5",F15&gt;=8,"4",F15&gt;=4,"3",F15&gt;=0,"2",F15&lt;0,"1",TRUE,"0")</f>
        <v>2</v>
      </c>
      <c r="Q15" s="78" t="str" cm="1">
        <f t="array" ref="Q15">_xlfn.IFS(G15=1,"5",G15=2,"4",G15=3,"3",G15=4,"2",G15=5,"1",TRUE,"0")</f>
        <v>0</v>
      </c>
      <c r="R15" s="80" t="str" cm="1">
        <f t="array" ref="R15">_xlfn.IFS(H15=1,"5",H15=2,"4",H15=3,"3",H15=4,"2",H15=5,"1",TRUE,"0")</f>
        <v>0</v>
      </c>
      <c r="S15" s="97" t="str" cm="1">
        <f t="array" ref="S15">_xlfn.IFS(I15=5,"5",I15=4,"4",I15=3,"3",I15=2,"2",I15=1,"1",TRUE,"0")</f>
        <v>0</v>
      </c>
      <c r="T15" s="103" t="str" cm="1">
        <f t="array" ref="T15">_xlfn.IFS(J15&gt;17,"5",J15&gt;14,"4",J15&gt;11,"3",J15&gt;=8,"2",J15&lt;8,"1",TRUE,"0")</f>
        <v>1</v>
      </c>
      <c r="U15" s="78" t="str" cm="1">
        <f t="array" ref="U15">_xlfn.IFS(K15&gt;22,"5",K15&gt;18,"4",K15&gt;14,"3",K15&gt;=10,"2",K15&lt;8,"1",TRUE,"0")</f>
        <v>1</v>
      </c>
      <c r="V15" s="70" t="str" cm="1">
        <f t="array" ref="V15">_xlfn.IFS(L15&gt;9,"5",L15&gt;7,"4",L15&gt;5,"3",L15&gt;=3,"2",L15&lt;3,"1",TRUE,"0")</f>
        <v>1</v>
      </c>
      <c r="W15" s="79" t="str" cm="1">
        <f t="array" ref="W15">_xlfn.IFS(M15&gt;130,"5",M15&gt;100,"4",M15&gt;80,"3",M15&gt;40,"2",M15&lt;40,"1",TRUE,"0")</f>
        <v>1</v>
      </c>
      <c r="X15" s="96" t="str" cm="1">
        <f t="array" ref="X15">_xlfn.IFS(N15&gt;3050,"5",N15&gt;2850,"4",N15&gt;2450,"3",N15&gt;2050,"2",N15&gt;1850,"1",TRUE,"0")</f>
        <v>0</v>
      </c>
      <c r="Z15" s="74">
        <f t="shared" si="0"/>
        <v>0.66666666666666663</v>
      </c>
      <c r="AA15" s="75" t="str">
        <f t="shared" si="1"/>
        <v>0</v>
      </c>
      <c r="AB15" s="75">
        <f t="shared" si="2"/>
        <v>2</v>
      </c>
      <c r="AC15" s="76">
        <f t="shared" si="3"/>
        <v>0</v>
      </c>
      <c r="AE15" s="60">
        <f t="shared" si="4"/>
        <v>2.6666666666666665</v>
      </c>
      <c r="AG15" s="100" t="str" cm="1">
        <f t="array" ref="AG15">_xlfn.IFS(AE15&gt;32,"1",AE15&gt;28,"2",AE15&gt;23,"3",AE15&gt;15,"4",AE15&gt;10,"5",TRUE,"6")</f>
        <v>6</v>
      </c>
    </row>
  </sheetData>
  <mergeCells count="8">
    <mergeCell ref="Z6:AC6"/>
    <mergeCell ref="A1:E1"/>
    <mergeCell ref="P4:U4"/>
    <mergeCell ref="B5:C5"/>
    <mergeCell ref="F6:H6"/>
    <mergeCell ref="J6:M6"/>
    <mergeCell ref="P6:R6"/>
    <mergeCell ref="T6:W6"/>
  </mergeCells>
  <conditionalFormatting sqref="AG8:AG15">
    <cfRule type="cellIs" dxfId="27" priority="3" operator="equal">
      <formula>5</formula>
    </cfRule>
    <cfRule type="cellIs" dxfId="26" priority="4" operator="equal">
      <formula>4</formula>
    </cfRule>
    <cfRule type="cellIs" dxfId="25" priority="5" operator="equal">
      <formula>3</formula>
    </cfRule>
    <cfRule type="cellIs" dxfId="24" priority="6" operator="equal">
      <formula>2</formula>
    </cfRule>
    <cfRule type="cellIs" dxfId="23" priority="7" operator="equal">
      <formula>1</formula>
    </cfRule>
  </conditionalFormatting>
  <conditionalFormatting sqref="AI8:AI11">
    <cfRule type="cellIs" dxfId="22" priority="2" operator="equal">
      <formula>1</formula>
    </cfRule>
  </conditionalFormatting>
  <conditionalFormatting sqref="AI9">
    <cfRule type="cellIs" dxfId="21" priority="1" operator="equal">
      <formula>2</formula>
    </cfRule>
  </conditionalFormatting>
  <pageMargins left="0.7" right="0.7" top="0.78740157499999996" bottom="0.78740157499999996" header="0.3" footer="0.3"/>
  <pageSetup paperSize="9" scale="85" orientation="landscape" verticalDpi="300"/>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545B86-3658-4D35-A901-6631E975E479}">
  <sheetPr>
    <tabColor rgb="FF00B050"/>
  </sheetPr>
  <dimension ref="A1:AI15"/>
  <sheetViews>
    <sheetView topLeftCell="B1" zoomScale="90" zoomScaleNormal="90" workbookViewId="0">
      <selection activeCell="X10" sqref="X10"/>
    </sheetView>
  </sheetViews>
  <sheetFormatPr baseColWidth="10" defaultColWidth="11.453125" defaultRowHeight="14.5" x14ac:dyDescent="0.35"/>
  <cols>
    <col min="1" max="2" width="15.54296875" customWidth="1"/>
    <col min="3" max="5" width="8.54296875" customWidth="1"/>
    <col min="6" max="14" width="9.1796875"/>
    <col min="15" max="15" width="1.7265625" customWidth="1"/>
    <col min="16" max="24" width="8.7265625" customWidth="1"/>
    <col min="25" max="25" width="1.7265625" customWidth="1"/>
    <col min="26" max="29" width="8.7265625" customWidth="1"/>
    <col min="30" max="30" width="1.7265625" customWidth="1"/>
    <col min="31" max="31" width="8.7265625" customWidth="1"/>
    <col min="32" max="32" width="1.7265625" customWidth="1"/>
    <col min="33" max="33" width="8.7265625" customWidth="1"/>
    <col min="34" max="37" width="9.1796875"/>
  </cols>
  <sheetData>
    <row r="1" spans="1:35" ht="29.15" customHeight="1" x14ac:dyDescent="0.35">
      <c r="A1" s="134" t="s">
        <v>35</v>
      </c>
      <c r="B1" s="135"/>
      <c r="C1" s="135"/>
      <c r="D1" s="135"/>
      <c r="E1" s="136"/>
    </row>
    <row r="2" spans="1:35" ht="2.15" customHeight="1" x14ac:dyDescent="0.35"/>
    <row r="3" spans="1:35" x14ac:dyDescent="0.35">
      <c r="A3" s="1" t="s">
        <v>1</v>
      </c>
    </row>
    <row r="4" spans="1:35" ht="49" customHeight="1" x14ac:dyDescent="0.35">
      <c r="P4" s="137" t="s">
        <v>136</v>
      </c>
      <c r="Q4" s="137"/>
      <c r="R4" s="137"/>
      <c r="S4" s="137"/>
      <c r="T4" s="137"/>
      <c r="U4" s="137"/>
      <c r="AE4" s="63" t="s">
        <v>119</v>
      </c>
      <c r="AG4" s="63" t="s">
        <v>11</v>
      </c>
    </row>
    <row r="5" spans="1:35" x14ac:dyDescent="0.35">
      <c r="A5" t="s">
        <v>120</v>
      </c>
      <c r="B5" s="138"/>
      <c r="C5" s="138"/>
    </row>
    <row r="6" spans="1:35" x14ac:dyDescent="0.35">
      <c r="A6" s="2"/>
      <c r="B6" s="2"/>
      <c r="C6" s="2"/>
      <c r="D6" s="2"/>
      <c r="E6" s="2"/>
      <c r="F6" s="142" t="s">
        <v>5</v>
      </c>
      <c r="G6" s="133"/>
      <c r="H6" s="133"/>
      <c r="I6" s="90" t="s">
        <v>15</v>
      </c>
      <c r="J6" s="133" t="s">
        <v>19</v>
      </c>
      <c r="K6" s="133"/>
      <c r="L6" s="133"/>
      <c r="M6" s="133"/>
      <c r="N6" s="91" t="s">
        <v>29</v>
      </c>
      <c r="P6" s="142" t="s">
        <v>5</v>
      </c>
      <c r="Q6" s="133"/>
      <c r="R6" s="133"/>
      <c r="S6" s="90" t="s">
        <v>15</v>
      </c>
      <c r="T6" s="133" t="s">
        <v>19</v>
      </c>
      <c r="U6" s="133"/>
      <c r="V6" s="133"/>
      <c r="W6" s="133"/>
      <c r="X6" s="91" t="s">
        <v>29</v>
      </c>
      <c r="Z6" s="130" t="s">
        <v>121</v>
      </c>
      <c r="AA6" s="131"/>
      <c r="AB6" s="131"/>
      <c r="AC6" s="132"/>
    </row>
    <row r="7" spans="1:35" ht="24.75" customHeight="1" thickBot="1" x14ac:dyDescent="0.4">
      <c r="A7" s="28" t="s">
        <v>122</v>
      </c>
      <c r="B7" s="29" t="s">
        <v>123</v>
      </c>
      <c r="C7" s="29" t="s">
        <v>124</v>
      </c>
      <c r="D7" s="29" t="s">
        <v>125</v>
      </c>
      <c r="E7" s="30" t="s">
        <v>3</v>
      </c>
      <c r="F7" s="38" t="s">
        <v>126</v>
      </c>
      <c r="G7" s="31" t="s">
        <v>10</v>
      </c>
      <c r="H7" s="32" t="s">
        <v>127</v>
      </c>
      <c r="I7" s="45" t="s">
        <v>16</v>
      </c>
      <c r="J7" s="43" t="s">
        <v>128</v>
      </c>
      <c r="K7" s="33" t="s">
        <v>129</v>
      </c>
      <c r="L7" s="33" t="s">
        <v>24</v>
      </c>
      <c r="M7" s="44" t="s">
        <v>26</v>
      </c>
      <c r="N7" s="92" t="s">
        <v>130</v>
      </c>
      <c r="P7" s="61" t="s">
        <v>131</v>
      </c>
      <c r="Q7" s="31" t="s">
        <v>10</v>
      </c>
      <c r="R7" s="32" t="s">
        <v>127</v>
      </c>
      <c r="S7" s="98" t="s">
        <v>16</v>
      </c>
      <c r="T7" s="99" t="s">
        <v>128</v>
      </c>
      <c r="U7" s="33" t="s">
        <v>129</v>
      </c>
      <c r="V7" s="33" t="s">
        <v>24</v>
      </c>
      <c r="W7" s="47" t="s">
        <v>26</v>
      </c>
      <c r="X7" s="87" t="s">
        <v>130</v>
      </c>
      <c r="Z7" s="64" t="s">
        <v>132</v>
      </c>
      <c r="AA7" s="65" t="s">
        <v>133</v>
      </c>
      <c r="AB7" s="66" t="s">
        <v>134</v>
      </c>
      <c r="AC7" s="67" t="s">
        <v>135</v>
      </c>
    </row>
    <row r="8" spans="1:35" ht="24.75" customHeight="1" thickBot="1" x14ac:dyDescent="0.4">
      <c r="A8" s="34"/>
      <c r="B8" s="27"/>
      <c r="C8" s="27"/>
      <c r="D8" s="27"/>
      <c r="E8" s="40"/>
      <c r="F8" s="48">
        <v>5</v>
      </c>
      <c r="G8" s="49">
        <v>2</v>
      </c>
      <c r="H8" s="50">
        <v>2</v>
      </c>
      <c r="I8" s="51">
        <v>2</v>
      </c>
      <c r="J8" s="48">
        <v>12</v>
      </c>
      <c r="K8" s="49">
        <v>6</v>
      </c>
      <c r="L8" s="49">
        <v>6</v>
      </c>
      <c r="M8" s="52">
        <v>33</v>
      </c>
      <c r="N8" s="93">
        <v>3500</v>
      </c>
      <c r="P8" s="77" t="str" cm="1">
        <f t="array" ref="P8">_xlfn.IFS(F8&gt;11,"5",F8&gt;=8,"4",F8&gt;=4,"3",F8&gt;=0,"2",F8&lt;0,"1",TRUE,"0")</f>
        <v>3</v>
      </c>
      <c r="Q8" s="78" t="str" cm="1">
        <f t="array" ref="Q8">_xlfn.IFS(G8=1,"5",G8=2,"4",G8=3,"3",G8=4,"2",G8=5,"1",TRUE,"0")</f>
        <v>4</v>
      </c>
      <c r="R8" s="80" t="str" cm="1">
        <f t="array" ref="R8">_xlfn.IFS(H8=1,"5",H8=2,"4",H8=3,"3",H8=4,"2",H8=5,"1",TRUE,"0")</f>
        <v>4</v>
      </c>
      <c r="S8" s="97" t="str" cm="1">
        <f t="array" ref="S8">_xlfn.IFS(I8=5,"5",I8=4,"4",I8=3,"3",I8=2,"2",I8=1,"1",TRUE,"0")</f>
        <v>2</v>
      </c>
      <c r="T8" s="103" t="str" cm="1">
        <f t="array" ref="T8">_xlfn.IFS(J8&gt;17,"5",J8&gt;14,"4",J8&gt;11,"3",J8&gt;=8,"2",J8&lt;8,"1",TRUE,"0")</f>
        <v>3</v>
      </c>
      <c r="U8" s="78" t="str" cm="1">
        <f t="array" ref="U8">_xlfn.IFS(K8&gt;27,"5",K8&gt;22,"4",K8&gt;17,"3",K8&gt;=12,"2",K8&lt;12,"1",TRUE,"0")</f>
        <v>1</v>
      </c>
      <c r="V8" s="78" t="str" cm="1">
        <f t="array" ref="V8">_xlfn.IFS(L8&gt;12,"5",L8&gt;9,"4",L8&gt;6,"3",L8&gt;=3,"2",L8&lt;3,"1",TRUE,"0")</f>
        <v>2</v>
      </c>
      <c r="W8" s="79" t="str" cm="1">
        <f t="array" ref="W8">_xlfn.IFS(M8&gt;130,"5",M8&gt;100,"4",M8&gt;80,"3",M8&gt;40,"2",M8&lt;40,"1",TRUE,"0")</f>
        <v>1</v>
      </c>
      <c r="X8" s="95" t="str" cm="1">
        <f t="array" ref="X8">_xlfn.IFS(N8&gt;3050,"5",N8&gt;2650,"4",N8&gt;2250,"3",N8&gt;2050,"2",N8&gt;1800,"1",TRUE,"0")</f>
        <v>5</v>
      </c>
      <c r="Z8" s="69">
        <f>((P8+Q8+R8)/3)</f>
        <v>3.6666666666666665</v>
      </c>
      <c r="AA8" s="70" t="str">
        <f>S8</f>
        <v>2</v>
      </c>
      <c r="AB8" s="70">
        <f>((T8+U8+V8+W8)/4)*2</f>
        <v>3.5</v>
      </c>
      <c r="AC8" s="71">
        <f>X8*3</f>
        <v>15</v>
      </c>
      <c r="AE8" s="60">
        <f>(Z8+AA8+AB8+AC8)</f>
        <v>24.166666666666664</v>
      </c>
      <c r="AF8" s="62"/>
      <c r="AG8" s="81" t="str" cm="1">
        <f t="array" ref="AG8">_xlfn.IFS(AE8&gt;32,"1",AE8&gt;28,"2",AE8&gt;23,"3",AE8&gt;15,"4",AE8&gt;10,"5",TRUE,"6")</f>
        <v>3</v>
      </c>
      <c r="AH8" s="62"/>
      <c r="AI8" s="82"/>
    </row>
    <row r="9" spans="1:35" ht="24.75" customHeight="1" thickBot="1" x14ac:dyDescent="0.4">
      <c r="A9" s="34"/>
      <c r="B9" s="27"/>
      <c r="C9" s="27"/>
      <c r="D9" s="27"/>
      <c r="E9" s="40"/>
      <c r="F9" s="48">
        <v>23</v>
      </c>
      <c r="G9" s="49">
        <v>1</v>
      </c>
      <c r="H9" s="50">
        <v>1</v>
      </c>
      <c r="I9" s="51">
        <v>5</v>
      </c>
      <c r="J9" s="48">
        <v>55</v>
      </c>
      <c r="K9" s="49">
        <v>55</v>
      </c>
      <c r="L9" s="49">
        <v>55</v>
      </c>
      <c r="M9" s="52">
        <v>95</v>
      </c>
      <c r="N9" s="93">
        <v>4444</v>
      </c>
      <c r="P9" s="77" t="str" cm="1">
        <f t="array" ref="P9">_xlfn.IFS(F9&gt;11,"5",F9&gt;=8,"4",F9&gt;=4,"3",F9&gt;=0,"2",F9&lt;0,"1",TRUE,"0")</f>
        <v>5</v>
      </c>
      <c r="Q9" s="78" t="str" cm="1">
        <f t="array" ref="Q9">_xlfn.IFS(G9=1,"5",G9=2,"4",G9=3,"3",G9=4,"2",G9=5,"1",TRUE,"0")</f>
        <v>5</v>
      </c>
      <c r="R9" s="80" t="str" cm="1">
        <f t="array" ref="R9">_xlfn.IFS(H9=1,"5",H9=2,"4",H9=3,"3",H9=4,"2",H9=5,"1",TRUE,"0")</f>
        <v>5</v>
      </c>
      <c r="S9" s="97" t="str" cm="1">
        <f t="array" ref="S9">_xlfn.IFS(I9=5,"5",I9=4,"4",I9=3,"3",I9=2,"2",I9=1,"1",TRUE,"0")</f>
        <v>5</v>
      </c>
      <c r="T9" s="103" t="str" cm="1">
        <f t="array" ref="T9">_xlfn.IFS(J9&gt;17,"5",J9&gt;14,"4",J9&gt;11,"3",J9&gt;=8,"2",J9&lt;8,"1",TRUE,"0")</f>
        <v>5</v>
      </c>
      <c r="U9" s="78" t="str" cm="1">
        <f t="array" ref="U9">_xlfn.IFS(K9&gt;27,"5",K9&gt;22,"4",K9&gt;17,"3",K9&gt;=12,"2",K9&lt;12,"1",TRUE,"0")</f>
        <v>5</v>
      </c>
      <c r="V9" s="78" t="str" cm="1">
        <f t="array" ref="V9">_xlfn.IFS(L9&gt;12,"5",L9&gt;9,"4",L9&gt;6,"3",L9&gt;=3,"2",L9&lt;3,"1",TRUE,"0")</f>
        <v>5</v>
      </c>
      <c r="W9" s="79" t="str" cm="1">
        <f t="array" ref="W9">_xlfn.IFS(M9&gt;130,"5",M9&gt;100,"4",M9&gt;80,"3",M9&gt;40,"2",M9&lt;40,"1",TRUE,"0")</f>
        <v>3</v>
      </c>
      <c r="X9" s="95" t="str" cm="1">
        <f t="array" ref="X9">_xlfn.IFS(N9&gt;3050,"5",N9&gt;2650,"4",N9&gt;2250,"3",N9&gt;2050,"2",N9&gt;1800,"1",TRUE,"0")</f>
        <v>5</v>
      </c>
      <c r="Z9" s="72">
        <f t="shared" ref="Z9:Z15" si="0">((P9+Q9+R9)/3)</f>
        <v>5</v>
      </c>
      <c r="AA9" s="68" t="str">
        <f t="shared" ref="AA9:AA15" si="1">S9</f>
        <v>5</v>
      </c>
      <c r="AB9" s="68">
        <f t="shared" ref="AB9:AB15" si="2">((T9+U9+V9+W9)/4)*2</f>
        <v>9</v>
      </c>
      <c r="AC9" s="73">
        <f t="shared" ref="AC9:AC15" si="3">X9*3</f>
        <v>15</v>
      </c>
      <c r="AE9" s="60">
        <f t="shared" ref="AE9:AE15" si="4">(Z9+AA9+AB9+AC9)</f>
        <v>34</v>
      </c>
      <c r="AG9" s="81" t="str" cm="1">
        <f t="array" ref="AG9">_xlfn.IFS(AE9&gt;32,"1",AE9&gt;28,"2",AE9&gt;23,"3",AE9&gt;15,"4",AE9&gt;10,"5",TRUE,"6")</f>
        <v>1</v>
      </c>
      <c r="AI9" s="82"/>
    </row>
    <row r="10" spans="1:35" ht="24.75" customHeight="1" thickBot="1" x14ac:dyDescent="0.4">
      <c r="A10" s="35"/>
      <c r="B10" s="27"/>
      <c r="C10" s="27"/>
      <c r="D10" s="27"/>
      <c r="E10" s="40"/>
      <c r="F10" s="48"/>
      <c r="G10" s="49"/>
      <c r="H10" s="50"/>
      <c r="I10" s="51"/>
      <c r="J10" s="48"/>
      <c r="K10" s="49"/>
      <c r="L10" s="49"/>
      <c r="M10" s="52"/>
      <c r="N10" s="93"/>
      <c r="P10" s="77" t="str" cm="1">
        <f t="array" ref="P10">_xlfn.IFS(F10&gt;11,"5",F10&gt;=8,"4",F10&gt;=4,"3",F10&gt;=0,"2",F10&lt;0,"1",TRUE,"0")</f>
        <v>2</v>
      </c>
      <c r="Q10" s="78" t="str" cm="1">
        <f t="array" ref="Q10">_xlfn.IFS(G10=1,"5",G10=2,"4",G10=3,"3",G10=4,"2",G10=5,"1",TRUE,"0")</f>
        <v>0</v>
      </c>
      <c r="R10" s="80" t="str" cm="1">
        <f t="array" ref="R10">_xlfn.IFS(H10=1,"5",H10=2,"4",H10=3,"3",H10=4,"2",H10=5,"1",TRUE,"0")</f>
        <v>0</v>
      </c>
      <c r="S10" s="97" t="str" cm="1">
        <f t="array" ref="S10">_xlfn.IFS(I10=5,"5",I10=4,"4",I10=3,"3",I10=2,"2",I10=1,"1",TRUE,"0")</f>
        <v>0</v>
      </c>
      <c r="T10" s="103" t="str" cm="1">
        <f t="array" ref="T10">_xlfn.IFS(J10&gt;17,"5",J10&gt;14,"4",J10&gt;11,"3",J10&gt;=8,"2",J10&lt;8,"1",TRUE,"0")</f>
        <v>1</v>
      </c>
      <c r="U10" s="78" t="str" cm="1">
        <f t="array" ref="U10">_xlfn.IFS(K10&gt;27,"5",K10&gt;22,"4",K10&gt;17,"3",K10&gt;=12,"2",K10&lt;12,"1",TRUE,"0")</f>
        <v>1</v>
      </c>
      <c r="V10" s="78" t="str" cm="1">
        <f t="array" ref="V10">_xlfn.IFS(L10&gt;12,"5",L10&gt;9,"4",L10&gt;6,"3",L10&gt;=3,"2",L10&lt;3,"1",TRUE,"0")</f>
        <v>1</v>
      </c>
      <c r="W10" s="79" t="str" cm="1">
        <f t="array" ref="W10">_xlfn.IFS(M10&gt;130,"5",M10&gt;100,"4",M10&gt;80,"3",M10&gt;40,"2",M10&lt;40,"1",TRUE,"0")</f>
        <v>1</v>
      </c>
      <c r="X10" s="95" t="str" cm="1">
        <f t="array" ref="X10">_xlfn.IFS(N10&gt;3050,"5",N10&gt;2650,"4",N10&gt;2250,"3",N10&gt;2050,"2",N10&gt;1800,"1",TRUE,"0")</f>
        <v>0</v>
      </c>
      <c r="Z10" s="72">
        <f t="shared" si="0"/>
        <v>0.66666666666666663</v>
      </c>
      <c r="AA10" s="68" t="str">
        <f t="shared" si="1"/>
        <v>0</v>
      </c>
      <c r="AB10" s="68">
        <f t="shared" si="2"/>
        <v>2</v>
      </c>
      <c r="AC10" s="73">
        <f t="shared" si="3"/>
        <v>0</v>
      </c>
      <c r="AE10" s="60">
        <f t="shared" si="4"/>
        <v>2.6666666666666665</v>
      </c>
      <c r="AG10" s="81" t="str" cm="1">
        <f t="array" ref="AG10">_xlfn.IFS(AE10&gt;32,"1",AE10&gt;28,"2",AE10&gt;23,"3",AE10&gt;15,"4",AE10&gt;10,"5",TRUE,"6")</f>
        <v>6</v>
      </c>
    </row>
    <row r="11" spans="1:35" ht="24.75" customHeight="1" thickBot="1" x14ac:dyDescent="0.4">
      <c r="A11" s="34"/>
      <c r="B11" s="27"/>
      <c r="C11" s="27"/>
      <c r="D11" s="27"/>
      <c r="E11" s="40"/>
      <c r="F11" s="48"/>
      <c r="G11" s="49"/>
      <c r="H11" s="50">
        <v>3</v>
      </c>
      <c r="I11" s="51"/>
      <c r="J11" s="48">
        <v>45</v>
      </c>
      <c r="K11" s="49"/>
      <c r="L11" s="49"/>
      <c r="M11" s="52"/>
      <c r="N11" s="93"/>
      <c r="P11" s="77" t="str" cm="1">
        <f t="array" ref="P11">_xlfn.IFS(F11&gt;11,"5",F11&gt;=8,"4",F11&gt;=4,"3",F11&gt;=0,"2",F11&lt;0,"1",TRUE,"0")</f>
        <v>2</v>
      </c>
      <c r="Q11" s="78" t="str" cm="1">
        <f t="array" ref="Q11">_xlfn.IFS(G11=1,"5",G11=2,"4",G11=3,"3",G11=4,"2",G11=5,"1",TRUE,"0")</f>
        <v>0</v>
      </c>
      <c r="R11" s="80" t="str" cm="1">
        <f t="array" ref="R11">_xlfn.IFS(H11=1,"5",H11=2,"4",H11=3,"3",H11=4,"2",H11=5,"1",TRUE,"0")</f>
        <v>3</v>
      </c>
      <c r="S11" s="97" t="str" cm="1">
        <f t="array" ref="S11">_xlfn.IFS(I11=5,"5",I11=4,"4",I11=3,"3",I11=2,"2",I11=1,"1",TRUE,"0")</f>
        <v>0</v>
      </c>
      <c r="T11" s="103" t="str" cm="1">
        <f t="array" ref="T11">_xlfn.IFS(J11&gt;17,"5",J11&gt;14,"4",J11&gt;11,"3",J11&gt;=8,"2",J11&lt;8,"1",TRUE,"0")</f>
        <v>5</v>
      </c>
      <c r="U11" s="78" t="str" cm="1">
        <f t="array" ref="U11">_xlfn.IFS(K11&gt;27,"5",K11&gt;22,"4",K11&gt;17,"3",K11&gt;=12,"2",K11&lt;12,"1",TRUE,"0")</f>
        <v>1</v>
      </c>
      <c r="V11" s="78" t="str" cm="1">
        <f t="array" ref="V11">_xlfn.IFS(L11&gt;12,"5",L11&gt;9,"4",L11&gt;6,"3",L11&gt;=3,"2",L11&lt;3,"1",TRUE,"0")</f>
        <v>1</v>
      </c>
      <c r="W11" s="79" t="str" cm="1">
        <f t="array" ref="W11">_xlfn.IFS(M11&gt;130,"5",M11&gt;100,"4",M11&gt;80,"3",M11&gt;40,"2",M11&lt;40,"1",TRUE,"0")</f>
        <v>1</v>
      </c>
      <c r="X11" s="95" t="str" cm="1">
        <f t="array" ref="X11">_xlfn.IFS(N11&gt;3050,"5",N11&gt;2650,"4",N11&gt;2250,"3",N11&gt;2050,"2",N11&gt;1800,"1",TRUE,"0")</f>
        <v>0</v>
      </c>
      <c r="Z11" s="72">
        <f t="shared" si="0"/>
        <v>1.6666666666666667</v>
      </c>
      <c r="AA11" s="68" t="str">
        <f t="shared" si="1"/>
        <v>0</v>
      </c>
      <c r="AB11" s="68">
        <f t="shared" si="2"/>
        <v>4</v>
      </c>
      <c r="AC11" s="73">
        <f t="shared" si="3"/>
        <v>0</v>
      </c>
      <c r="AE11" s="60">
        <f t="shared" si="4"/>
        <v>5.666666666666667</v>
      </c>
      <c r="AG11" s="81" t="str" cm="1">
        <f t="array" ref="AG11">_xlfn.IFS(AE11&gt;32,"1",AE11&gt;28,"2",AE11&gt;23,"3",AE11&gt;15,"4",AE11&gt;10,"5",TRUE,"6")</f>
        <v>6</v>
      </c>
    </row>
    <row r="12" spans="1:35" ht="24.75" customHeight="1" thickBot="1" x14ac:dyDescent="0.4">
      <c r="A12" s="34"/>
      <c r="B12" s="27"/>
      <c r="C12" s="27"/>
      <c r="D12" s="27"/>
      <c r="E12" s="40"/>
      <c r="F12" s="48"/>
      <c r="G12" s="49"/>
      <c r="H12" s="50"/>
      <c r="I12" s="51"/>
      <c r="J12" s="48"/>
      <c r="K12" s="49"/>
      <c r="L12" s="49"/>
      <c r="M12" s="52"/>
      <c r="N12" s="93"/>
      <c r="P12" s="77" t="str" cm="1">
        <f t="array" ref="P12">_xlfn.IFS(F12&gt;11,"5",F12&gt;=8,"4",F12&gt;=4,"3",F12&gt;=0,"2",F12&lt;0,"1",TRUE,"0")</f>
        <v>2</v>
      </c>
      <c r="Q12" s="78" t="str" cm="1">
        <f t="array" ref="Q12">_xlfn.IFS(G12=1,"5",G12=2,"4",G12=3,"3",G12=4,"2",G12=5,"1",TRUE,"0")</f>
        <v>0</v>
      </c>
      <c r="R12" s="80" t="str" cm="1">
        <f t="array" ref="R12">_xlfn.IFS(H12=1,"5",H12=2,"4",H12=3,"3",H12=4,"2",H12=5,"1",TRUE,"0")</f>
        <v>0</v>
      </c>
      <c r="S12" s="97" t="str" cm="1">
        <f t="array" ref="S12">_xlfn.IFS(I12=5,"5",I12=4,"4",I12=3,"3",I12=2,"2",I12=1,"1",TRUE,"0")</f>
        <v>0</v>
      </c>
      <c r="T12" s="103" t="str" cm="1">
        <f t="array" ref="T12">_xlfn.IFS(J12&gt;17,"5",J12&gt;14,"4",J12&gt;11,"3",J12&gt;=8,"2",J12&lt;8,"1",TRUE,"0")</f>
        <v>1</v>
      </c>
      <c r="U12" s="78" t="str" cm="1">
        <f t="array" ref="U12">_xlfn.IFS(K12&gt;27,"5",K12&gt;22,"4",K12&gt;17,"3",K12&gt;=12,"2",K12&lt;12,"1",TRUE,"0")</f>
        <v>1</v>
      </c>
      <c r="V12" s="78" t="str" cm="1">
        <f t="array" ref="V12">_xlfn.IFS(L12&gt;12,"5",L12&gt;9,"4",L12&gt;6,"3",L12&gt;=3,"2",L12&lt;3,"1",TRUE,"0")</f>
        <v>1</v>
      </c>
      <c r="W12" s="79" t="str" cm="1">
        <f t="array" ref="W12">_xlfn.IFS(M12&gt;130,"5",M12&gt;100,"4",M12&gt;80,"3",M12&gt;40,"2",M12&lt;40,"1",TRUE,"0")</f>
        <v>1</v>
      </c>
      <c r="X12" s="95" t="str" cm="1">
        <f t="array" ref="X12">_xlfn.IFS(N12&gt;3050,"5",N12&gt;2650,"4",N12&gt;2250,"3",N12&gt;2050,"2",N12&gt;1800,"1",TRUE,"0")</f>
        <v>0</v>
      </c>
      <c r="Z12" s="72">
        <f t="shared" si="0"/>
        <v>0.66666666666666663</v>
      </c>
      <c r="AA12" s="68" t="str">
        <f t="shared" si="1"/>
        <v>0</v>
      </c>
      <c r="AB12" s="68">
        <f t="shared" si="2"/>
        <v>2</v>
      </c>
      <c r="AC12" s="73">
        <f t="shared" si="3"/>
        <v>0</v>
      </c>
      <c r="AE12" s="60">
        <f t="shared" si="4"/>
        <v>2.6666666666666665</v>
      </c>
      <c r="AG12" s="81" t="str" cm="1">
        <f t="array" ref="AG12">_xlfn.IFS(AE12&gt;32,"1",AE12&gt;28,"2",AE12&gt;23,"3",AE12&gt;15,"4",AE12&gt;10,"5",TRUE,"6")</f>
        <v>6</v>
      </c>
    </row>
    <row r="13" spans="1:35" ht="24.75" customHeight="1" thickBot="1" x14ac:dyDescent="0.4">
      <c r="A13" s="34"/>
      <c r="B13" s="27"/>
      <c r="C13" s="27"/>
      <c r="D13" s="27"/>
      <c r="E13" s="40"/>
      <c r="F13" s="48"/>
      <c r="G13" s="49"/>
      <c r="H13" s="50"/>
      <c r="I13" s="51"/>
      <c r="J13" s="48"/>
      <c r="K13" s="49"/>
      <c r="L13" s="49"/>
      <c r="M13" s="52"/>
      <c r="N13" s="93"/>
      <c r="P13" s="77" t="str" cm="1">
        <f t="array" ref="P13">_xlfn.IFS(F13&gt;11,"5",F13&gt;=8,"4",F13&gt;=4,"3",F13&gt;=0,"2",F13&lt;0,"1",TRUE,"0")</f>
        <v>2</v>
      </c>
      <c r="Q13" s="78" t="str" cm="1">
        <f t="array" ref="Q13">_xlfn.IFS(G13=1,"5",G13=2,"4",G13=3,"3",G13=4,"2",G13=5,"1",TRUE,"0")</f>
        <v>0</v>
      </c>
      <c r="R13" s="80" t="str" cm="1">
        <f t="array" ref="R13">_xlfn.IFS(H13=1,"5",H13=2,"4",H13=3,"3",H13=4,"2",H13=5,"1",TRUE,"0")</f>
        <v>0</v>
      </c>
      <c r="S13" s="97" t="str" cm="1">
        <f t="array" ref="S13">_xlfn.IFS(I13=5,"5",I13=4,"4",I13=3,"3",I13=2,"2",I13=1,"1",TRUE,"0")</f>
        <v>0</v>
      </c>
      <c r="T13" s="103" t="str" cm="1">
        <f t="array" ref="T13">_xlfn.IFS(J13&gt;17,"5",J13&gt;14,"4",J13&gt;11,"3",J13&gt;=8,"2",J13&lt;8,"1",TRUE,"0")</f>
        <v>1</v>
      </c>
      <c r="U13" s="78" t="str" cm="1">
        <f t="array" ref="U13">_xlfn.IFS(K13&gt;27,"5",K13&gt;22,"4",K13&gt;17,"3",K13&gt;=12,"2",K13&lt;12,"1",TRUE,"0")</f>
        <v>1</v>
      </c>
      <c r="V13" s="78" t="str" cm="1">
        <f t="array" ref="V13">_xlfn.IFS(L13&gt;12,"5",L13&gt;9,"4",L13&gt;6,"3",L13&gt;=3,"2",L13&lt;3,"1",TRUE,"0")</f>
        <v>1</v>
      </c>
      <c r="W13" s="79" t="str" cm="1">
        <f t="array" ref="W13">_xlfn.IFS(M13&gt;130,"5",M13&gt;100,"4",M13&gt;80,"3",M13&gt;40,"2",M13&lt;40,"1",TRUE,"0")</f>
        <v>1</v>
      </c>
      <c r="X13" s="95" t="str" cm="1">
        <f t="array" ref="X13">_xlfn.IFS(N13&gt;3050,"5",N13&gt;2650,"4",N13&gt;2250,"3",N13&gt;2050,"2",N13&gt;1800,"1",TRUE,"0")</f>
        <v>0</v>
      </c>
      <c r="Z13" s="72">
        <f t="shared" si="0"/>
        <v>0.66666666666666663</v>
      </c>
      <c r="AA13" s="68" t="str">
        <f t="shared" si="1"/>
        <v>0</v>
      </c>
      <c r="AB13" s="68">
        <f t="shared" si="2"/>
        <v>2</v>
      </c>
      <c r="AC13" s="73">
        <f t="shared" si="3"/>
        <v>0</v>
      </c>
      <c r="AE13" s="60">
        <f t="shared" si="4"/>
        <v>2.6666666666666665</v>
      </c>
      <c r="AG13" s="81" t="str" cm="1">
        <f t="array" ref="AG13">_xlfn.IFS(AE13&gt;32,"1",AE13&gt;28,"2",AE13&gt;23,"3",AE13&gt;15,"4",AE13&gt;10,"5",TRUE,"6")</f>
        <v>6</v>
      </c>
    </row>
    <row r="14" spans="1:35" ht="24.75" customHeight="1" thickBot="1" x14ac:dyDescent="0.4">
      <c r="A14" s="34"/>
      <c r="B14" s="27"/>
      <c r="C14" s="27"/>
      <c r="D14" s="27"/>
      <c r="E14" s="40"/>
      <c r="F14" s="48"/>
      <c r="G14" s="49"/>
      <c r="H14" s="50"/>
      <c r="I14" s="51"/>
      <c r="J14" s="48"/>
      <c r="K14" s="49"/>
      <c r="L14" s="49"/>
      <c r="M14" s="52"/>
      <c r="N14" s="93"/>
      <c r="P14" s="77" t="str" cm="1">
        <f t="array" ref="P14">_xlfn.IFS(F14&gt;11,"5",F14&gt;=8,"4",F14&gt;=4,"3",F14&gt;=0,"2",F14&lt;0,"1",TRUE,"0")</f>
        <v>2</v>
      </c>
      <c r="Q14" s="78" t="str" cm="1">
        <f t="array" ref="Q14">_xlfn.IFS(G14=1,"5",G14=2,"4",G14=3,"3",G14=4,"2",G14=5,"1",TRUE,"0")</f>
        <v>0</v>
      </c>
      <c r="R14" s="80" t="str" cm="1">
        <f t="array" ref="R14">_xlfn.IFS(H14=1,"5",H14=2,"4",H14=3,"3",H14=4,"2",H14=5,"1",TRUE,"0")</f>
        <v>0</v>
      </c>
      <c r="S14" s="97" t="str" cm="1">
        <f t="array" ref="S14">_xlfn.IFS(I14=5,"5",I14=4,"4",I14=3,"3",I14=2,"2",I14=1,"1",TRUE,"0")</f>
        <v>0</v>
      </c>
      <c r="T14" s="103" t="str" cm="1">
        <f t="array" ref="T14">_xlfn.IFS(J14&gt;17,"5",J14&gt;14,"4",J14&gt;11,"3",J14&gt;=8,"2",J14&lt;8,"1",TRUE,"0")</f>
        <v>1</v>
      </c>
      <c r="U14" s="78" t="str" cm="1">
        <f t="array" ref="U14">_xlfn.IFS(K14&gt;27,"5",K14&gt;22,"4",K14&gt;17,"3",K14&gt;=12,"2",K14&lt;12,"1",TRUE,"0")</f>
        <v>1</v>
      </c>
      <c r="V14" s="78" t="str" cm="1">
        <f t="array" ref="V14">_xlfn.IFS(L14&gt;12,"5",L14&gt;9,"4",L14&gt;6,"3",L14&gt;=3,"2",L14&lt;3,"1",TRUE,"0")</f>
        <v>1</v>
      </c>
      <c r="W14" s="79" t="str" cm="1">
        <f t="array" ref="W14">_xlfn.IFS(M14&gt;130,"5",M14&gt;100,"4",M14&gt;80,"3",M14&gt;40,"2",M14&lt;40,"1",TRUE,"0")</f>
        <v>1</v>
      </c>
      <c r="X14" s="95" t="str" cm="1">
        <f t="array" ref="X14">_xlfn.IFS(N14&gt;3050,"5",N14&gt;2650,"4",N14&gt;2250,"3",N14&gt;2050,"2",N14&gt;1800,"1",TRUE,"0")</f>
        <v>0</v>
      </c>
      <c r="Z14" s="72">
        <f t="shared" si="0"/>
        <v>0.66666666666666663</v>
      </c>
      <c r="AA14" s="68" t="str">
        <f t="shared" si="1"/>
        <v>0</v>
      </c>
      <c r="AB14" s="68">
        <f t="shared" si="2"/>
        <v>2</v>
      </c>
      <c r="AC14" s="73">
        <f t="shared" si="3"/>
        <v>0</v>
      </c>
      <c r="AE14" s="60">
        <f t="shared" si="4"/>
        <v>2.6666666666666665</v>
      </c>
      <c r="AG14" s="81" t="str" cm="1">
        <f t="array" ref="AG14">_xlfn.IFS(AE14&gt;32,"1",AE14&gt;28,"2",AE14&gt;23,"3",AE14&gt;15,"4",AE14&gt;10,"5",TRUE,"6")</f>
        <v>6</v>
      </c>
    </row>
    <row r="15" spans="1:35" ht="24.75" customHeight="1" thickBot="1" x14ac:dyDescent="0.4">
      <c r="A15" s="36"/>
      <c r="B15" s="37"/>
      <c r="C15" s="37"/>
      <c r="D15" s="37"/>
      <c r="E15" s="41"/>
      <c r="F15" s="53"/>
      <c r="G15" s="54"/>
      <c r="H15" s="55"/>
      <c r="I15" s="56"/>
      <c r="J15" s="53"/>
      <c r="K15" s="54"/>
      <c r="L15" s="54"/>
      <c r="M15" s="57"/>
      <c r="N15" s="94"/>
      <c r="P15" s="77" t="str" cm="1">
        <f t="array" ref="P15">_xlfn.IFS(F15&gt;11,"5",F15&gt;=8,"4",F15&gt;=4,"3",F15&gt;=0,"2",F15&lt;0,"1",TRUE,"0")</f>
        <v>2</v>
      </c>
      <c r="Q15" s="78" t="str" cm="1">
        <f t="array" ref="Q15">_xlfn.IFS(G15=1,"5",G15=2,"4",G15=3,"3",G15=4,"2",G15=5,"1",TRUE,"0")</f>
        <v>0</v>
      </c>
      <c r="R15" s="80" t="str" cm="1">
        <f t="array" ref="R15">_xlfn.IFS(H15=1,"5",H15=2,"4",H15=3,"3",H15=4,"2",H15=5,"1",TRUE,"0")</f>
        <v>0</v>
      </c>
      <c r="S15" s="97" t="str" cm="1">
        <f t="array" ref="S15">_xlfn.IFS(I15=5,"5",I15=4,"4",I15=3,"3",I15=2,"2",I15=1,"1",TRUE,"0")</f>
        <v>0</v>
      </c>
      <c r="T15" s="103" t="str" cm="1">
        <f t="array" ref="T15">_xlfn.IFS(J15&gt;17,"5",J15&gt;14,"4",J15&gt;11,"3",J15&gt;=8,"2",J15&lt;8,"1",TRUE,"0")</f>
        <v>1</v>
      </c>
      <c r="U15" s="78" t="str" cm="1">
        <f t="array" ref="U15">_xlfn.IFS(K15&gt;27,"5",K15&gt;22,"4",K15&gt;17,"3",K15&gt;=12,"2",K15&lt;12,"1",TRUE,"0")</f>
        <v>1</v>
      </c>
      <c r="V15" s="78" t="str" cm="1">
        <f t="array" ref="V15">_xlfn.IFS(L15&gt;12,"5",L15&gt;9,"4",L15&gt;6,"3",L15&gt;=3,"2",L15&lt;3,"1",TRUE,"0")</f>
        <v>1</v>
      </c>
      <c r="W15" s="79" t="str" cm="1">
        <f t="array" ref="W15">_xlfn.IFS(M15&gt;130,"5",M15&gt;100,"4",M15&gt;80,"3",M15&gt;40,"2",M15&lt;40,"1",TRUE,"0")</f>
        <v>1</v>
      </c>
      <c r="X15" s="95" t="str" cm="1">
        <f t="array" ref="X15">_xlfn.IFS(N15&gt;3050,"5",N15&gt;2650,"4",N15&gt;2250,"3",N15&gt;2050,"2",N15&gt;1800,"1",TRUE,"0")</f>
        <v>0</v>
      </c>
      <c r="Z15" s="74">
        <f t="shared" si="0"/>
        <v>0.66666666666666663</v>
      </c>
      <c r="AA15" s="75" t="str">
        <f t="shared" si="1"/>
        <v>0</v>
      </c>
      <c r="AB15" s="75">
        <f t="shared" si="2"/>
        <v>2</v>
      </c>
      <c r="AC15" s="76">
        <f t="shared" si="3"/>
        <v>0</v>
      </c>
      <c r="AE15" s="60">
        <f t="shared" si="4"/>
        <v>2.6666666666666665</v>
      </c>
      <c r="AG15" s="100" t="str" cm="1">
        <f t="array" ref="AG15">_xlfn.IFS(AE15&gt;32,"1",AE15&gt;28,"2",AE15&gt;23,"3",AE15&gt;15,"4",AE15&gt;10,"5",TRUE,"6")</f>
        <v>6</v>
      </c>
    </row>
  </sheetData>
  <mergeCells count="8">
    <mergeCell ref="Z6:AC6"/>
    <mergeCell ref="A1:E1"/>
    <mergeCell ref="P4:U4"/>
    <mergeCell ref="B5:C5"/>
    <mergeCell ref="F6:H6"/>
    <mergeCell ref="J6:M6"/>
    <mergeCell ref="P6:R6"/>
    <mergeCell ref="T6:W6"/>
  </mergeCells>
  <conditionalFormatting sqref="AG8:AG15">
    <cfRule type="cellIs" dxfId="20" priority="3" operator="equal">
      <formula>5</formula>
    </cfRule>
    <cfRule type="cellIs" dxfId="19" priority="4" operator="equal">
      <formula>4</formula>
    </cfRule>
    <cfRule type="cellIs" dxfId="18" priority="5" operator="equal">
      <formula>3</formula>
    </cfRule>
    <cfRule type="cellIs" dxfId="17" priority="6" operator="equal">
      <formula>2</formula>
    </cfRule>
    <cfRule type="cellIs" dxfId="16" priority="7" operator="equal">
      <formula>1</formula>
    </cfRule>
  </conditionalFormatting>
  <conditionalFormatting sqref="AI8:AI11">
    <cfRule type="cellIs" dxfId="15" priority="2" operator="equal">
      <formula>1</formula>
    </cfRule>
  </conditionalFormatting>
  <conditionalFormatting sqref="AI9">
    <cfRule type="cellIs" dxfId="14" priority="1" operator="equal">
      <formula>2</formula>
    </cfRule>
  </conditionalFormatting>
  <pageMargins left="0.7" right="0.7" top="0.78740157499999996" bottom="0.78740157499999996" header="0.3" footer="0.3"/>
  <pageSetup paperSize="9" scale="85" orientation="landscape" verticalDpi="300"/>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C7C2AF-C30D-4724-B6D8-F36D117DF218}">
  <sheetPr>
    <tabColor rgb="FF00B050"/>
  </sheetPr>
  <dimension ref="A1:AI15"/>
  <sheetViews>
    <sheetView workbookViewId="0">
      <selection activeCell="W8" sqref="W8"/>
    </sheetView>
  </sheetViews>
  <sheetFormatPr baseColWidth="10" defaultColWidth="8.7265625" defaultRowHeight="14.5" x14ac:dyDescent="0.35"/>
  <sheetData>
    <row r="1" spans="1:35" x14ac:dyDescent="0.35">
      <c r="A1" s="143" t="s">
        <v>137</v>
      </c>
      <c r="B1" s="144"/>
      <c r="C1" s="144"/>
      <c r="D1" s="144"/>
      <c r="E1" s="145"/>
    </row>
    <row r="3" spans="1:35" x14ac:dyDescent="0.35">
      <c r="A3" s="1" t="s">
        <v>1</v>
      </c>
    </row>
    <row r="4" spans="1:35" ht="42.75" customHeight="1" x14ac:dyDescent="0.35">
      <c r="P4" s="137" t="s">
        <v>136</v>
      </c>
      <c r="Q4" s="137"/>
      <c r="R4" s="137"/>
      <c r="S4" s="137"/>
      <c r="T4" s="137"/>
      <c r="U4" s="137"/>
      <c r="AE4" s="63" t="s">
        <v>119</v>
      </c>
      <c r="AG4" s="63" t="s">
        <v>11</v>
      </c>
    </row>
    <row r="5" spans="1:35" x14ac:dyDescent="0.35">
      <c r="A5" t="s">
        <v>120</v>
      </c>
      <c r="B5" s="146">
        <v>45596</v>
      </c>
      <c r="C5" s="138"/>
    </row>
    <row r="6" spans="1:35" x14ac:dyDescent="0.35">
      <c r="A6" s="2"/>
      <c r="B6" s="2"/>
      <c r="C6" s="2"/>
      <c r="D6" s="2"/>
      <c r="E6" s="2"/>
      <c r="F6" s="142" t="s">
        <v>5</v>
      </c>
      <c r="G6" s="133"/>
      <c r="H6" s="133"/>
      <c r="I6" s="90" t="s">
        <v>15</v>
      </c>
      <c r="J6" s="133" t="s">
        <v>19</v>
      </c>
      <c r="K6" s="133"/>
      <c r="L6" s="133"/>
      <c r="M6" s="133"/>
      <c r="N6" s="91" t="s">
        <v>29</v>
      </c>
      <c r="P6" s="142" t="s">
        <v>5</v>
      </c>
      <c r="Q6" s="133"/>
      <c r="R6" s="133"/>
      <c r="S6" s="90" t="s">
        <v>15</v>
      </c>
      <c r="T6" s="133" t="s">
        <v>19</v>
      </c>
      <c r="U6" s="133"/>
      <c r="V6" s="133"/>
      <c r="W6" s="133"/>
      <c r="X6" s="91" t="s">
        <v>29</v>
      </c>
      <c r="Z6" s="130" t="s">
        <v>121</v>
      </c>
      <c r="AA6" s="131"/>
      <c r="AB6" s="131"/>
      <c r="AC6" s="132"/>
    </row>
    <row r="7" spans="1:35" ht="24.5" x14ac:dyDescent="0.35">
      <c r="A7" s="28" t="s">
        <v>122</v>
      </c>
      <c r="B7" s="29" t="s">
        <v>123</v>
      </c>
      <c r="C7" s="29" t="s">
        <v>124</v>
      </c>
      <c r="D7" s="29" t="s">
        <v>125</v>
      </c>
      <c r="E7" s="30" t="s">
        <v>3</v>
      </c>
      <c r="F7" s="38" t="s">
        <v>126</v>
      </c>
      <c r="G7" s="31" t="s">
        <v>10</v>
      </c>
      <c r="H7" s="32" t="s">
        <v>127</v>
      </c>
      <c r="I7" s="45" t="s">
        <v>16</v>
      </c>
      <c r="J7" s="43" t="s">
        <v>128</v>
      </c>
      <c r="K7" s="33" t="s">
        <v>129</v>
      </c>
      <c r="L7" s="33" t="s">
        <v>24</v>
      </c>
      <c r="M7" s="44" t="s">
        <v>26</v>
      </c>
      <c r="N7" s="92" t="s">
        <v>130</v>
      </c>
      <c r="P7" s="61" t="s">
        <v>131</v>
      </c>
      <c r="Q7" s="31" t="s">
        <v>10</v>
      </c>
      <c r="R7" s="39" t="s">
        <v>127</v>
      </c>
      <c r="S7" s="42" t="s">
        <v>16</v>
      </c>
      <c r="T7" s="43" t="s">
        <v>128</v>
      </c>
      <c r="U7" s="33" t="s">
        <v>129</v>
      </c>
      <c r="V7" s="33" t="s">
        <v>24</v>
      </c>
      <c r="W7" s="47" t="s">
        <v>26</v>
      </c>
      <c r="X7" s="115" t="s">
        <v>130</v>
      </c>
      <c r="Z7" s="64" t="s">
        <v>132</v>
      </c>
      <c r="AA7" s="65" t="s">
        <v>133</v>
      </c>
      <c r="AB7" s="66" t="s">
        <v>134</v>
      </c>
      <c r="AC7" s="67" t="s">
        <v>135</v>
      </c>
    </row>
    <row r="8" spans="1:35" ht="15" thickBot="1" x14ac:dyDescent="0.4">
      <c r="A8" s="112" t="s">
        <v>138</v>
      </c>
      <c r="B8" s="113" t="s">
        <v>139</v>
      </c>
      <c r="C8" s="113" t="s">
        <v>140</v>
      </c>
      <c r="D8" s="113" t="s">
        <v>141</v>
      </c>
      <c r="E8" s="114">
        <v>17</v>
      </c>
      <c r="F8" s="48">
        <v>3</v>
      </c>
      <c r="G8" s="49">
        <v>4</v>
      </c>
      <c r="H8" s="50">
        <v>4</v>
      </c>
      <c r="I8" s="51">
        <v>2</v>
      </c>
      <c r="J8" s="48">
        <v>10</v>
      </c>
      <c r="K8" s="49">
        <v>14</v>
      </c>
      <c r="L8" s="49">
        <v>8</v>
      </c>
      <c r="M8" s="52">
        <v>5</v>
      </c>
      <c r="N8" s="93">
        <v>3500</v>
      </c>
      <c r="P8" s="77" t="str" cm="1">
        <f t="array" ref="P8">_xlfn.IFS(F8&gt;11,"5",F8&gt;=8,"4",F8&gt;=4,"3",F8&gt;=0,"2",F8&lt;0,"1",TRUE,"0")</f>
        <v>2</v>
      </c>
      <c r="Q8" s="78" t="str" cm="1">
        <f t="array" ref="Q8">_xlfn.IFS(G8=1,"5",G8=2,"4",G8=3,"3",G8=4,"2",G8=5,"1",TRUE,"0")</f>
        <v>2</v>
      </c>
      <c r="R8" s="80" t="str" cm="1">
        <f t="array" ref="R8">_xlfn.IFS(H8=1,"5",H8=2,"4",H8=3,"3",H8=4,"2",H8=5,"1",TRUE,"0")</f>
        <v>2</v>
      </c>
      <c r="S8" s="97" t="str" cm="1">
        <f t="array" ref="S8">_xlfn.IFS(I8=5,"5",I8=4,"4",I8=3,"3",I8=2,"2",I8=1,"1",TRUE,"0")</f>
        <v>2</v>
      </c>
      <c r="T8" s="103" t="str" cm="1">
        <f t="array" ref="T8">_xlfn.IFS(J8&gt;17,"5",J8&gt;14,"4",J8&gt;11,"3",J8&gt;=8,"2",J8&lt;8,"1",TRUE,"0")</f>
        <v>2</v>
      </c>
      <c r="U8" s="78" t="str" cm="1">
        <f t="array" ref="U8">_xlfn.IFS(K8&gt;22,"5",K8&gt;18,"4",K8&gt;14,"3",K8&gt;=10,"2",K8&lt;10,"1",TRUE,"0")</f>
        <v>2</v>
      </c>
      <c r="V8" s="78" t="str" cm="1">
        <f t="array" ref="V8">_xlfn.IFS(L8&gt;9,"5",L8&gt;7,"4",L8&gt;5,"3",L8&gt;3,"2",L8&gt;1,"1",TRUE,"0")</f>
        <v>4</v>
      </c>
      <c r="W8" s="80" t="str" cm="1">
        <f t="array" ref="W8">_xlfn.IFS(M8&gt;150,"5",M8&gt;120,"4",M8&gt;90,"3",M8&gt;45,"2",M8&lt;45,"1",TRUE,"0")</f>
        <v>1</v>
      </c>
      <c r="X8" s="116" t="str" cm="1">
        <f t="array" ref="X8">_xlfn.IFS(N8&gt;3050,"5",N8&gt;2650,"4",N8&gt;2250,"3",N8&gt;1950,"2",N8&gt;1700,"1",TRUE,"0")</f>
        <v>5</v>
      </c>
      <c r="Z8" s="69">
        <f>((P8+Q8+R8)/3)</f>
        <v>2</v>
      </c>
      <c r="AA8" s="70" t="str">
        <f>S8</f>
        <v>2</v>
      </c>
      <c r="AB8" s="70">
        <f>((T8+U8+V8+W8)/4)*2</f>
        <v>4.5</v>
      </c>
      <c r="AC8" s="71">
        <f>X8*3</f>
        <v>15</v>
      </c>
      <c r="AE8" s="60">
        <f>(Z8+AA8+AB8+AC8)</f>
        <v>23.5</v>
      </c>
      <c r="AF8" s="62"/>
      <c r="AG8" s="81" t="str" cm="1">
        <f t="array" ref="AG8">_xlfn.IFS(AE8&gt;32,"1",AE8&gt;28,"2",AE8&gt;23,"3",AE8&gt;15,"4",AE8&gt;10,"5",TRUE,"6")</f>
        <v>3</v>
      </c>
      <c r="AH8" s="62"/>
      <c r="AI8" s="82"/>
    </row>
    <row r="9" spans="1:35" ht="15" thickBot="1" x14ac:dyDescent="0.4">
      <c r="A9" s="34"/>
      <c r="B9" s="27"/>
      <c r="C9" s="27"/>
      <c r="D9" s="27"/>
      <c r="E9" s="40"/>
      <c r="F9" s="48"/>
      <c r="G9" s="49"/>
      <c r="H9" s="50"/>
      <c r="I9" s="51"/>
      <c r="J9" s="48"/>
      <c r="K9" s="49"/>
      <c r="L9" s="49"/>
      <c r="M9" s="52"/>
      <c r="N9" s="93"/>
      <c r="P9" s="77" t="str" cm="1">
        <f t="array" ref="P9">_xlfn.IFS(F9&gt;11,"5",F9&gt;=8,"4",F9&gt;=4,"3",F9&gt;=0,"2",F9&lt;0,"1",TRUE,"0")</f>
        <v>2</v>
      </c>
      <c r="Q9" s="78" t="str" cm="1">
        <f t="array" ref="Q9">_xlfn.IFS(G9=1,"5",G9=2,"4",G9=3,"3",G9=4,"2",G9=5,"1",TRUE,"0")</f>
        <v>0</v>
      </c>
      <c r="R9" s="80" t="str" cm="1">
        <f t="array" ref="R9">_xlfn.IFS(H9=1,"5",H9=2,"4",H9=3,"3",H9=4,"2",H9=5,"1",TRUE,"0")</f>
        <v>0</v>
      </c>
      <c r="S9" s="97" t="str" cm="1">
        <f t="array" ref="S9">_xlfn.IFS(I9=5,"5",I9=4,"4",I9=3,"3",I9=2,"2",I9=1,"1",TRUE,"0")</f>
        <v>0</v>
      </c>
      <c r="T9" s="103" t="str" cm="1">
        <f t="array" ref="T9">_xlfn.IFS(J9&gt;17,"5",J9&gt;14,"4",J9&gt;11,"3",J9&gt;=8,"2",J9&lt;8,"1",TRUE,"0")</f>
        <v>1</v>
      </c>
      <c r="U9" s="78" t="str" cm="1">
        <f t="array" ref="U9">_xlfn.IFS(K9&gt;22,"5",K9&gt;18,"4",K9&gt;14,"3",K9&gt;=10,"2",K9&lt;10,"1",TRUE,"0")</f>
        <v>1</v>
      </c>
      <c r="V9" s="49" t="str" cm="1">
        <f t="array" ref="V9">_xlfn.IFS(L9&gt;9,"5",L9&gt;7,"4",L9&gt;5,"3",L9&gt;3,"2",L9&gt;1,"1",TRUE,"0")</f>
        <v>0</v>
      </c>
      <c r="W9" s="80" t="str" cm="1">
        <f t="array" ref="W9">_xlfn.IFS(M9&gt;150,"5",M9&gt;120,"4",M9&gt;90,"3",M9&gt;45,"2",M9&lt;45,"1",TRUE,"0")</f>
        <v>1</v>
      </c>
      <c r="X9" s="116" t="str" cm="1">
        <f t="array" ref="X9">_xlfn.IFS(N9&gt;3050,"5",N9&gt;2650,"4",N9&gt;2250,"3",N9&gt;1950,"2",N9&gt;1700,"1",TRUE,"0")</f>
        <v>0</v>
      </c>
      <c r="Z9" s="72">
        <f t="shared" ref="Z9:Z15" si="0">((P9+Q9+R9)/3)</f>
        <v>0.66666666666666663</v>
      </c>
      <c r="AA9" s="68" t="str">
        <f t="shared" ref="AA9:AA15" si="1">S9</f>
        <v>0</v>
      </c>
      <c r="AB9" s="68">
        <f t="shared" ref="AB9:AB15" si="2">((T9+U9+V9+W9)/4)*2</f>
        <v>1.5</v>
      </c>
      <c r="AC9" s="73">
        <f t="shared" ref="AC9:AC15" si="3">X9*3</f>
        <v>0</v>
      </c>
      <c r="AE9" s="60">
        <f t="shared" ref="AE9:AE15" si="4">(Z9+AA9+AB9+AC9)</f>
        <v>2.1666666666666665</v>
      </c>
      <c r="AG9" s="81" t="str" cm="1">
        <f t="array" ref="AG9">_xlfn.IFS(AE9&gt;32,"1",AE9&gt;28,"2",AE9&gt;23,"3",AE9&gt;15,"4",AE9&gt;10,"5",TRUE,"6")</f>
        <v>6</v>
      </c>
      <c r="AI9" s="82"/>
    </row>
    <row r="10" spans="1:35" ht="15" thickBot="1" x14ac:dyDescent="0.4">
      <c r="A10" s="35"/>
      <c r="B10" s="27"/>
      <c r="C10" s="27"/>
      <c r="D10" s="27"/>
      <c r="E10" s="40"/>
      <c r="F10" s="48"/>
      <c r="G10" s="49"/>
      <c r="H10" s="50"/>
      <c r="I10" s="51"/>
      <c r="J10" s="48"/>
      <c r="K10" s="49"/>
      <c r="L10" s="49"/>
      <c r="M10" s="52"/>
      <c r="N10" s="93"/>
      <c r="P10" s="77" t="str" cm="1">
        <f t="array" ref="P10">_xlfn.IFS(F10&gt;11,"5",F10&gt;=8,"4",F10&gt;=4,"3",F10&gt;=0,"2",F10&lt;0,"1",TRUE,"0")</f>
        <v>2</v>
      </c>
      <c r="Q10" s="78" t="str" cm="1">
        <f t="array" ref="Q10">_xlfn.IFS(G10=1,"5",G10=2,"4",G10=3,"3",G10=4,"2",G10=5,"1",TRUE,"0")</f>
        <v>0</v>
      </c>
      <c r="R10" s="80" t="str" cm="1">
        <f t="array" ref="R10">_xlfn.IFS(H10=1,"5",H10=2,"4",H10=3,"3",H10=4,"2",H10=5,"1",TRUE,"0")</f>
        <v>0</v>
      </c>
      <c r="S10" s="97" t="str" cm="1">
        <f t="array" ref="S10">_xlfn.IFS(I10=5,"5",I10=4,"4",I10=3,"3",I10=2,"2",I10=1,"1",TRUE,"0")</f>
        <v>0</v>
      </c>
      <c r="T10" s="103" t="str" cm="1">
        <f t="array" ref="T10">_xlfn.IFS(J10&gt;17,"5",J10&gt;14,"4",J10&gt;11,"3",J10&gt;=8,"2",J10&lt;8,"1",TRUE,"0")</f>
        <v>1</v>
      </c>
      <c r="U10" s="78" t="str" cm="1">
        <f t="array" ref="U10">_xlfn.IFS(K10&gt;22,"5",K10&gt;18,"4",K10&gt;14,"3",K10&gt;=10,"2",K10&lt;10,"1",TRUE,"0")</f>
        <v>1</v>
      </c>
      <c r="V10" s="49" t="str" cm="1">
        <f t="array" ref="V10">_xlfn.IFS(L10&gt;9,"5",L10&gt;7,"4",L10&gt;5,"3",L10&gt;3,"2",L10&gt;1,"1",TRUE,"0")</f>
        <v>0</v>
      </c>
      <c r="W10" s="80" t="str" cm="1">
        <f t="array" ref="W10">_xlfn.IFS(M10&gt;150,"5",M10&gt;120,"4",M10&gt;90,"3",M10&gt;45,"2",M10&lt;45,"1",TRUE,"0")</f>
        <v>1</v>
      </c>
      <c r="X10" s="116" t="str" cm="1">
        <f t="array" ref="X10">_xlfn.IFS(N10&gt;3050,"5",N10&gt;2650,"4",N10&gt;2250,"3",N10&gt;1950,"2",N10&gt;1700,"1",TRUE,"0")</f>
        <v>0</v>
      </c>
      <c r="Z10" s="72">
        <f t="shared" si="0"/>
        <v>0.66666666666666663</v>
      </c>
      <c r="AA10" s="68" t="str">
        <f t="shared" si="1"/>
        <v>0</v>
      </c>
      <c r="AB10" s="68">
        <f t="shared" si="2"/>
        <v>1.5</v>
      </c>
      <c r="AC10" s="73">
        <f t="shared" si="3"/>
        <v>0</v>
      </c>
      <c r="AE10" s="60">
        <f t="shared" si="4"/>
        <v>2.1666666666666665</v>
      </c>
      <c r="AG10" s="81" t="str" cm="1">
        <f t="array" ref="AG10">_xlfn.IFS(AE10&gt;32,"1",AE10&gt;28,"2",AE10&gt;23,"3",AE10&gt;15,"4",AE10&gt;10,"5",TRUE,"6")</f>
        <v>6</v>
      </c>
    </row>
    <row r="11" spans="1:35" ht="15" thickBot="1" x14ac:dyDescent="0.4">
      <c r="A11" s="34"/>
      <c r="B11" s="27"/>
      <c r="C11" s="27"/>
      <c r="D11" s="27"/>
      <c r="E11" s="40"/>
      <c r="F11" s="48"/>
      <c r="G11" s="49"/>
      <c r="H11" s="50"/>
      <c r="I11" s="51"/>
      <c r="J11" s="48"/>
      <c r="K11" s="49"/>
      <c r="L11" s="49"/>
      <c r="M11" s="52"/>
      <c r="N11" s="93"/>
      <c r="P11" s="77" t="str" cm="1">
        <f t="array" ref="P11">_xlfn.IFS(F11&gt;11,"5",F11&gt;=8,"4",F11&gt;=4,"3",F11&gt;=0,"2",F11&lt;0,"1",TRUE,"0")</f>
        <v>2</v>
      </c>
      <c r="Q11" s="78" t="str" cm="1">
        <f t="array" ref="Q11">_xlfn.IFS(G11=1,"5",G11=2,"4",G11=3,"3",G11=4,"2",G11=5,"1",TRUE,"0")</f>
        <v>0</v>
      </c>
      <c r="R11" s="80" t="str" cm="1">
        <f t="array" ref="R11">_xlfn.IFS(H11=1,"5",H11=2,"4",H11=3,"3",H11=4,"2",H11=5,"1",TRUE,"0")</f>
        <v>0</v>
      </c>
      <c r="S11" s="97" t="str" cm="1">
        <f t="array" ref="S11">_xlfn.IFS(I11=5,"5",I11=4,"4",I11=3,"3",I11=2,"2",I11=1,"1",TRUE,"0")</f>
        <v>0</v>
      </c>
      <c r="T11" s="103" t="str" cm="1">
        <f t="array" ref="T11">_xlfn.IFS(J11&gt;17,"5",J11&gt;14,"4",J11&gt;11,"3",J11&gt;=8,"2",J11&lt;8,"1",TRUE,"0")</f>
        <v>1</v>
      </c>
      <c r="U11" s="78" t="str" cm="1">
        <f t="array" ref="U11">_xlfn.IFS(K11&gt;22,"5",K11&gt;18,"4",K11&gt;14,"3",K11&gt;=10,"2",K11&lt;10,"1",TRUE,"0")</f>
        <v>1</v>
      </c>
      <c r="V11" s="49" t="str" cm="1">
        <f t="array" ref="V11">_xlfn.IFS(L11&gt;9,"5",L11&gt;7,"4",L11&gt;5,"3",L11&gt;3,"2",L11&gt;1,"1",TRUE,"0")</f>
        <v>0</v>
      </c>
      <c r="W11" s="80" t="str" cm="1">
        <f t="array" ref="W11">_xlfn.IFS(M11&gt;150,"5",M11&gt;120,"4",M11&gt;90,"3",M11&gt;45,"2",M11&lt;45,"1",TRUE,"0")</f>
        <v>1</v>
      </c>
      <c r="X11" s="116" t="str" cm="1">
        <f t="array" ref="X11">_xlfn.IFS(N11&gt;3050,"5",N11&gt;2650,"4",N11&gt;2250,"3",N11&gt;1950,"2",N11&gt;1700,"1",TRUE,"0")</f>
        <v>0</v>
      </c>
      <c r="Z11" s="72">
        <f t="shared" si="0"/>
        <v>0.66666666666666663</v>
      </c>
      <c r="AA11" s="68" t="str">
        <f t="shared" si="1"/>
        <v>0</v>
      </c>
      <c r="AB11" s="68">
        <f t="shared" si="2"/>
        <v>1.5</v>
      </c>
      <c r="AC11" s="73">
        <f t="shared" si="3"/>
        <v>0</v>
      </c>
      <c r="AE11" s="60">
        <f t="shared" si="4"/>
        <v>2.1666666666666665</v>
      </c>
      <c r="AG11" s="81" t="str" cm="1">
        <f t="array" ref="AG11">_xlfn.IFS(AE11&gt;32,"1",AE11&gt;28,"2",AE11&gt;23,"3",AE11&gt;15,"4",AE11&gt;10,"5",TRUE,"6")</f>
        <v>6</v>
      </c>
    </row>
    <row r="12" spans="1:35" ht="15" thickBot="1" x14ac:dyDescent="0.4">
      <c r="A12" s="34"/>
      <c r="B12" s="27"/>
      <c r="C12" s="27"/>
      <c r="D12" s="27"/>
      <c r="E12" s="40"/>
      <c r="F12" s="48"/>
      <c r="G12" s="49"/>
      <c r="H12" s="50"/>
      <c r="I12" s="51"/>
      <c r="J12" s="48"/>
      <c r="K12" s="49"/>
      <c r="L12" s="49"/>
      <c r="M12" s="52"/>
      <c r="N12" s="93"/>
      <c r="P12" s="77" t="str" cm="1">
        <f t="array" ref="P12">_xlfn.IFS(F12&gt;11,"5",F12&gt;=8,"4",F12&gt;=4,"3",F12&gt;=0,"2",F12&lt;0,"1",TRUE,"0")</f>
        <v>2</v>
      </c>
      <c r="Q12" s="78" t="str" cm="1">
        <f t="array" ref="Q12">_xlfn.IFS(G12=1,"5",G12=2,"4",G12=3,"3",G12=4,"2",G12=5,"1",TRUE,"0")</f>
        <v>0</v>
      </c>
      <c r="R12" s="80" t="str" cm="1">
        <f t="array" ref="R12">_xlfn.IFS(H12=1,"5",H12=2,"4",H12=3,"3",H12=4,"2",H12=5,"1",TRUE,"0")</f>
        <v>0</v>
      </c>
      <c r="S12" s="97" t="str" cm="1">
        <f t="array" ref="S12">_xlfn.IFS(I12=5,"5",I12=4,"4",I12=3,"3",I12=2,"2",I12=1,"1",TRUE,"0")</f>
        <v>0</v>
      </c>
      <c r="T12" s="103" t="str" cm="1">
        <f t="array" ref="T12">_xlfn.IFS(J12&gt;17,"5",J12&gt;14,"4",J12&gt;11,"3",J12&gt;=8,"2",J12&lt;8,"1",TRUE,"0")</f>
        <v>1</v>
      </c>
      <c r="U12" s="78" t="str" cm="1">
        <f t="array" ref="U12">_xlfn.IFS(K12&gt;22,"5",K12&gt;18,"4",K12&gt;14,"3",K12&gt;=10,"2",K12&lt;10,"1",TRUE,"0")</f>
        <v>1</v>
      </c>
      <c r="V12" s="49" t="str" cm="1">
        <f t="array" ref="V12">_xlfn.IFS(L12&gt;9,"5",L12&gt;7,"4",L12&gt;5,"3",L12&gt;3,"2",L12&gt;1,"1",TRUE,"0")</f>
        <v>0</v>
      </c>
      <c r="W12" s="80" t="str" cm="1">
        <f t="array" ref="W12">_xlfn.IFS(M12&gt;150,"5",M12&gt;120,"4",M12&gt;90,"3",M12&gt;45,"2",M12&lt;45,"1",TRUE,"0")</f>
        <v>1</v>
      </c>
      <c r="X12" s="116" t="str" cm="1">
        <f t="array" ref="X12">_xlfn.IFS(N12&gt;3050,"5",N12&gt;2650,"4",N12&gt;2250,"3",N12&gt;1950,"2",N12&gt;1700,"1",TRUE,"0")</f>
        <v>0</v>
      </c>
      <c r="Z12" s="72">
        <f t="shared" si="0"/>
        <v>0.66666666666666663</v>
      </c>
      <c r="AA12" s="68" t="str">
        <f t="shared" si="1"/>
        <v>0</v>
      </c>
      <c r="AB12" s="68">
        <f t="shared" si="2"/>
        <v>1.5</v>
      </c>
      <c r="AC12" s="73">
        <f t="shared" si="3"/>
        <v>0</v>
      </c>
      <c r="AE12" s="60">
        <f t="shared" si="4"/>
        <v>2.1666666666666665</v>
      </c>
      <c r="AG12" s="81" t="str" cm="1">
        <f t="array" ref="AG12">_xlfn.IFS(AE12&gt;32,"1",AE12&gt;28,"2",AE12&gt;23,"3",AE12&gt;15,"4",AE12&gt;10,"5",TRUE,"6")</f>
        <v>6</v>
      </c>
    </row>
    <row r="13" spans="1:35" ht="15" thickBot="1" x14ac:dyDescent="0.4">
      <c r="A13" s="34"/>
      <c r="B13" s="27"/>
      <c r="C13" s="27"/>
      <c r="D13" s="27"/>
      <c r="E13" s="40"/>
      <c r="F13" s="48"/>
      <c r="G13" s="49"/>
      <c r="H13" s="50"/>
      <c r="I13" s="51"/>
      <c r="J13" s="48"/>
      <c r="K13" s="49"/>
      <c r="L13" s="49"/>
      <c r="M13" s="52"/>
      <c r="N13" s="93"/>
      <c r="P13" s="77" t="str" cm="1">
        <f t="array" ref="P13">_xlfn.IFS(F13&gt;11,"5",F13&gt;=8,"4",F13&gt;=4,"3",F13&gt;=0,"2",F13&lt;0,"1",TRUE,"0")</f>
        <v>2</v>
      </c>
      <c r="Q13" s="78" t="str" cm="1">
        <f t="array" ref="Q13">_xlfn.IFS(G13=1,"5",G13=2,"4",G13=3,"3",G13=4,"2",G13=5,"1",TRUE,"0")</f>
        <v>0</v>
      </c>
      <c r="R13" s="80" t="str" cm="1">
        <f t="array" ref="R13">_xlfn.IFS(H13=1,"5",H13=2,"4",H13=3,"3",H13=4,"2",H13=5,"1",TRUE,"0")</f>
        <v>0</v>
      </c>
      <c r="S13" s="97" t="str" cm="1">
        <f t="array" ref="S13">_xlfn.IFS(I13=5,"5",I13=4,"4",I13=3,"3",I13=2,"2",I13=1,"1",TRUE,"0")</f>
        <v>0</v>
      </c>
      <c r="T13" s="103" t="str" cm="1">
        <f t="array" ref="T13">_xlfn.IFS(J13&gt;17,"5",J13&gt;14,"4",J13&gt;11,"3",J13&gt;=8,"2",J13&lt;8,"1",TRUE,"0")</f>
        <v>1</v>
      </c>
      <c r="U13" s="78" t="str" cm="1">
        <f t="array" ref="U13">_xlfn.IFS(K13&gt;22,"5",K13&gt;18,"4",K13&gt;14,"3",K13&gt;=10,"2",K13&lt;10,"1",TRUE,"0")</f>
        <v>1</v>
      </c>
      <c r="V13" s="49" t="str" cm="1">
        <f t="array" ref="V13">_xlfn.IFS(L13&gt;9,"5",L13&gt;7,"4",L13&gt;5,"3",L13&gt;3,"2",L13&gt;1,"1",TRUE,"0")</f>
        <v>0</v>
      </c>
      <c r="W13" s="80" t="str" cm="1">
        <f t="array" ref="W13">_xlfn.IFS(M13&gt;150,"5",M13&gt;120,"4",M13&gt;90,"3",M13&gt;45,"2",M13&lt;45,"1",TRUE,"0")</f>
        <v>1</v>
      </c>
      <c r="X13" s="116" t="str" cm="1">
        <f t="array" ref="X13">_xlfn.IFS(N13&gt;3050,"5",N13&gt;2650,"4",N13&gt;2250,"3",N13&gt;1950,"2",N13&gt;1700,"1",TRUE,"0")</f>
        <v>0</v>
      </c>
      <c r="Z13" s="72">
        <f t="shared" si="0"/>
        <v>0.66666666666666663</v>
      </c>
      <c r="AA13" s="68" t="str">
        <f t="shared" si="1"/>
        <v>0</v>
      </c>
      <c r="AB13" s="68">
        <f t="shared" si="2"/>
        <v>1.5</v>
      </c>
      <c r="AC13" s="73">
        <f t="shared" si="3"/>
        <v>0</v>
      </c>
      <c r="AE13" s="60">
        <f t="shared" si="4"/>
        <v>2.1666666666666665</v>
      </c>
      <c r="AG13" s="81" t="str" cm="1">
        <f t="array" ref="AG13">_xlfn.IFS(AE13&gt;32,"1",AE13&gt;28,"2",AE13&gt;23,"3",AE13&gt;15,"4",AE13&gt;10,"5",TRUE,"6")</f>
        <v>6</v>
      </c>
    </row>
    <row r="14" spans="1:35" ht="15" thickBot="1" x14ac:dyDescent="0.4">
      <c r="A14" s="34"/>
      <c r="B14" s="27"/>
      <c r="C14" s="27"/>
      <c r="D14" s="27"/>
      <c r="E14" s="40"/>
      <c r="F14" s="48"/>
      <c r="G14" s="49"/>
      <c r="H14" s="50"/>
      <c r="I14" s="51"/>
      <c r="J14" s="48"/>
      <c r="K14" s="49"/>
      <c r="L14" s="49"/>
      <c r="M14" s="52"/>
      <c r="N14" s="93"/>
      <c r="P14" s="77" t="str" cm="1">
        <f t="array" ref="P14">_xlfn.IFS(F14&gt;11,"5",F14&gt;=8,"4",F14&gt;=4,"3",F14&gt;=0,"2",F14&lt;0,"1",TRUE,"0")</f>
        <v>2</v>
      </c>
      <c r="Q14" s="78" t="str" cm="1">
        <f t="array" ref="Q14">_xlfn.IFS(G14=1,"5",G14=2,"4",G14=3,"3",G14=4,"2",G14=5,"1",TRUE,"0")</f>
        <v>0</v>
      </c>
      <c r="R14" s="80" t="str" cm="1">
        <f t="array" ref="R14">_xlfn.IFS(H14=1,"5",H14=2,"4",H14=3,"3",H14=4,"2",H14=5,"1",TRUE,"0")</f>
        <v>0</v>
      </c>
      <c r="S14" s="97" t="str" cm="1">
        <f t="array" ref="S14">_xlfn.IFS(I14=5,"5",I14=4,"4",I14=3,"3",I14=2,"2",I14=1,"1",TRUE,"0")</f>
        <v>0</v>
      </c>
      <c r="T14" s="103" t="str" cm="1">
        <f t="array" ref="T14">_xlfn.IFS(J14&gt;17,"5",J14&gt;14,"4",J14&gt;11,"3",J14&gt;=8,"2",J14&lt;8,"1",TRUE,"0")</f>
        <v>1</v>
      </c>
      <c r="U14" s="78" t="str" cm="1">
        <f t="array" ref="U14">_xlfn.IFS(K14&gt;22,"5",K14&gt;18,"4",K14&gt;14,"3",K14&gt;=10,"2",K14&lt;10,"1",TRUE,"0")</f>
        <v>1</v>
      </c>
      <c r="V14" s="49" t="str" cm="1">
        <f t="array" ref="V14">_xlfn.IFS(L14&gt;9,"5",L14&gt;7,"4",L14&gt;5,"3",L14&gt;3,"2",L14&gt;1,"1",TRUE,"0")</f>
        <v>0</v>
      </c>
      <c r="W14" s="80" t="str" cm="1">
        <f t="array" ref="W14">_xlfn.IFS(M14&gt;150,"5",M14&gt;120,"4",M14&gt;90,"3",M14&gt;45,"2",M14&lt;45,"1",TRUE,"0")</f>
        <v>1</v>
      </c>
      <c r="X14" s="116" t="str" cm="1">
        <f t="array" ref="X14">_xlfn.IFS(N14&gt;3050,"5",N14&gt;2650,"4",N14&gt;2250,"3",N14&gt;1950,"2",N14&gt;1700,"1",TRUE,"0")</f>
        <v>0</v>
      </c>
      <c r="Z14" s="72">
        <f t="shared" si="0"/>
        <v>0.66666666666666663</v>
      </c>
      <c r="AA14" s="68" t="str">
        <f t="shared" si="1"/>
        <v>0</v>
      </c>
      <c r="AB14" s="68">
        <f t="shared" si="2"/>
        <v>1.5</v>
      </c>
      <c r="AC14" s="73">
        <f t="shared" si="3"/>
        <v>0</v>
      </c>
      <c r="AE14" s="60">
        <f t="shared" si="4"/>
        <v>2.1666666666666665</v>
      </c>
      <c r="AG14" s="81" t="str" cm="1">
        <f t="array" ref="AG14">_xlfn.IFS(AE14&gt;32,"1",AE14&gt;28,"2",AE14&gt;23,"3",AE14&gt;15,"4",AE14&gt;10,"5",TRUE,"6")</f>
        <v>6</v>
      </c>
    </row>
    <row r="15" spans="1:35" ht="15" thickBot="1" x14ac:dyDescent="0.4">
      <c r="A15" s="36"/>
      <c r="B15" s="37"/>
      <c r="C15" s="37"/>
      <c r="D15" s="37"/>
      <c r="E15" s="41"/>
      <c r="F15" s="53"/>
      <c r="G15" s="54"/>
      <c r="H15" s="55"/>
      <c r="I15" s="56"/>
      <c r="J15" s="53"/>
      <c r="K15" s="54"/>
      <c r="L15" s="54"/>
      <c r="M15" s="57"/>
      <c r="N15" s="94"/>
      <c r="P15" s="77" t="str" cm="1">
        <f t="array" ref="P15">_xlfn.IFS(F15&gt;11,"5",F15&gt;=8,"4",F15&gt;=4,"3",F15&gt;=0,"2",F15&lt;0,"1",TRUE,"0")</f>
        <v>2</v>
      </c>
      <c r="Q15" s="78" t="str" cm="1">
        <f t="array" ref="Q15">_xlfn.IFS(G15=1,"5",G15=2,"4",G15=3,"3",G15=4,"2",G15=5,"1",TRUE,"0")</f>
        <v>0</v>
      </c>
      <c r="R15" s="80" t="str" cm="1">
        <f t="array" ref="R15">_xlfn.IFS(H15=1,"5",H15=2,"4",H15=3,"3",H15=4,"2",H15=5,"1",TRUE,"0")</f>
        <v>0</v>
      </c>
      <c r="S15" s="97" t="str" cm="1">
        <f t="array" ref="S15">_xlfn.IFS(I15=5,"5",I15=4,"4",I15=3,"3",I15=2,"2",I15=1,"1",TRUE,"0")</f>
        <v>0</v>
      </c>
      <c r="T15" s="103" t="str" cm="1">
        <f t="array" ref="T15">_xlfn.IFS(J15&gt;17,"5",J15&gt;14,"4",J15&gt;11,"3",J15&gt;=8,"2",J15&lt;8,"1",TRUE,"0")</f>
        <v>1</v>
      </c>
      <c r="U15" s="78" t="str" cm="1">
        <f t="array" ref="U15">_xlfn.IFS(K15&gt;22,"5",K15&gt;18,"4",K15&gt;14,"3",K15&gt;=10,"2",K15&lt;10,"1",TRUE,"0")</f>
        <v>1</v>
      </c>
      <c r="V15" s="54" t="str" cm="1">
        <f t="array" ref="V15">_xlfn.IFS(L15&gt;9,"5",L15&gt;7,"4",L15&gt;5,"3",L15&gt;3,"2",L15&gt;1,"1",TRUE,"0")</f>
        <v>0</v>
      </c>
      <c r="W15" s="80" t="str" cm="1">
        <f t="array" ref="W15">_xlfn.IFS(M15&gt;150,"5",M15&gt;120,"4",M15&gt;90,"3",M15&gt;45,"2",M15&lt;45,"1",TRUE,"0")</f>
        <v>1</v>
      </c>
      <c r="X15" s="116" t="str" cm="1">
        <f t="array" ref="X15">_xlfn.IFS(N15&gt;3050,"5",N15&gt;2650,"4",N15&gt;2250,"3",N15&gt;1950,"2",N15&gt;1700,"1",TRUE,"0")</f>
        <v>0</v>
      </c>
      <c r="Z15" s="74">
        <f t="shared" si="0"/>
        <v>0.66666666666666663</v>
      </c>
      <c r="AA15" s="75" t="str">
        <f t="shared" si="1"/>
        <v>0</v>
      </c>
      <c r="AB15" s="75">
        <f t="shared" si="2"/>
        <v>1.5</v>
      </c>
      <c r="AC15" s="76">
        <f t="shared" si="3"/>
        <v>0</v>
      </c>
      <c r="AE15" s="60">
        <f t="shared" si="4"/>
        <v>2.1666666666666665</v>
      </c>
      <c r="AG15" s="100" t="str" cm="1">
        <f t="array" ref="AG15">_xlfn.IFS(AE15&gt;32,"1",AE15&gt;28,"2",AE15&gt;23,"3",AE15&gt;15,"4",AE15&gt;10,"5",TRUE,"6")</f>
        <v>6</v>
      </c>
    </row>
  </sheetData>
  <mergeCells count="8">
    <mergeCell ref="Z6:AC6"/>
    <mergeCell ref="A1:E1"/>
    <mergeCell ref="P4:U4"/>
    <mergeCell ref="B5:C5"/>
    <mergeCell ref="F6:H6"/>
    <mergeCell ref="J6:M6"/>
    <mergeCell ref="P6:R6"/>
    <mergeCell ref="T6:W6"/>
  </mergeCells>
  <conditionalFormatting sqref="AG8:AG15">
    <cfRule type="cellIs" dxfId="13" priority="3" operator="equal">
      <formula>5</formula>
    </cfRule>
    <cfRule type="cellIs" dxfId="12" priority="4" operator="equal">
      <formula>4</formula>
    </cfRule>
    <cfRule type="cellIs" dxfId="11" priority="5" operator="equal">
      <formula>3</formula>
    </cfRule>
    <cfRule type="cellIs" dxfId="10" priority="6" operator="equal">
      <formula>2</formula>
    </cfRule>
    <cfRule type="cellIs" dxfId="9" priority="7" operator="equal">
      <formula>1</formula>
    </cfRule>
  </conditionalFormatting>
  <conditionalFormatting sqref="AI8:AI11">
    <cfRule type="cellIs" dxfId="8" priority="2" operator="equal">
      <formula>1</formula>
    </cfRule>
  </conditionalFormatting>
  <conditionalFormatting sqref="AI9">
    <cfRule type="cellIs" dxfId="7" priority="1" operator="equal">
      <formula>2</formula>
    </cfRule>
  </conditionalFormatting>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58A95F-BB01-4325-BF92-EE0E9199F4E4}">
  <sheetPr>
    <tabColor rgb="FF00B050"/>
  </sheetPr>
  <dimension ref="A1:AI15"/>
  <sheetViews>
    <sheetView tabSelected="1" workbookViewId="0">
      <selection activeCell="X8" sqref="X8:X15"/>
    </sheetView>
  </sheetViews>
  <sheetFormatPr baseColWidth="10" defaultColWidth="8.7265625" defaultRowHeight="14.5" x14ac:dyDescent="0.35"/>
  <cols>
    <col min="5" max="5" width="22.453125" customWidth="1"/>
  </cols>
  <sheetData>
    <row r="1" spans="1:35" ht="18.5" x14ac:dyDescent="0.35">
      <c r="A1" s="134" t="s">
        <v>35</v>
      </c>
      <c r="B1" s="135"/>
      <c r="C1" s="135"/>
      <c r="D1" s="135"/>
      <c r="E1" s="136"/>
    </row>
    <row r="2" spans="1:35" ht="40.5" customHeight="1" x14ac:dyDescent="0.35"/>
    <row r="3" spans="1:35" x14ac:dyDescent="0.35">
      <c r="A3" s="1" t="s">
        <v>1</v>
      </c>
    </row>
    <row r="4" spans="1:35" x14ac:dyDescent="0.35">
      <c r="P4" s="137" t="s">
        <v>136</v>
      </c>
      <c r="Q4" s="137"/>
      <c r="R4" s="137"/>
      <c r="S4" s="137"/>
      <c r="T4" s="137"/>
      <c r="U4" s="137"/>
      <c r="AE4" s="63" t="s">
        <v>119</v>
      </c>
      <c r="AG4" s="63" t="s">
        <v>11</v>
      </c>
    </row>
    <row r="5" spans="1:35" x14ac:dyDescent="0.35">
      <c r="A5" t="s">
        <v>120</v>
      </c>
      <c r="B5" s="138"/>
      <c r="C5" s="138"/>
    </row>
    <row r="6" spans="1:35" x14ac:dyDescent="0.35">
      <c r="A6" s="2"/>
      <c r="B6" s="2"/>
      <c r="C6" s="2"/>
      <c r="D6" s="2"/>
      <c r="E6" s="2"/>
      <c r="F6" s="142" t="s">
        <v>5</v>
      </c>
      <c r="G6" s="133"/>
      <c r="H6" s="133"/>
      <c r="I6" s="90" t="s">
        <v>15</v>
      </c>
      <c r="J6" s="133" t="s">
        <v>19</v>
      </c>
      <c r="K6" s="133"/>
      <c r="L6" s="133"/>
      <c r="M6" s="133"/>
      <c r="N6" s="91" t="s">
        <v>29</v>
      </c>
      <c r="P6" s="142" t="s">
        <v>5</v>
      </c>
      <c r="Q6" s="133"/>
      <c r="R6" s="133"/>
      <c r="S6" s="90" t="s">
        <v>15</v>
      </c>
      <c r="T6" s="133" t="s">
        <v>19</v>
      </c>
      <c r="U6" s="133"/>
      <c r="V6" s="133"/>
      <c r="W6" s="133"/>
      <c r="X6" s="91" t="s">
        <v>29</v>
      </c>
      <c r="Z6" s="130" t="s">
        <v>121</v>
      </c>
      <c r="AA6" s="131"/>
      <c r="AB6" s="131"/>
      <c r="AC6" s="132"/>
    </row>
    <row r="7" spans="1:35" ht="25" thickBot="1" x14ac:dyDescent="0.4">
      <c r="A7" s="28" t="s">
        <v>122</v>
      </c>
      <c r="B7" s="29" t="s">
        <v>123</v>
      </c>
      <c r="C7" s="29" t="s">
        <v>124</v>
      </c>
      <c r="D7" s="29" t="s">
        <v>125</v>
      </c>
      <c r="E7" s="30" t="s">
        <v>3</v>
      </c>
      <c r="F7" s="38" t="s">
        <v>126</v>
      </c>
      <c r="G7" s="31" t="s">
        <v>10</v>
      </c>
      <c r="H7" s="32" t="s">
        <v>127</v>
      </c>
      <c r="I7" s="45" t="s">
        <v>16</v>
      </c>
      <c r="J7" s="43" t="s">
        <v>128</v>
      </c>
      <c r="K7" s="33" t="s">
        <v>129</v>
      </c>
      <c r="L7" s="33" t="s">
        <v>24</v>
      </c>
      <c r="M7" s="44" t="s">
        <v>26</v>
      </c>
      <c r="N7" s="92" t="s">
        <v>130</v>
      </c>
      <c r="P7" s="61" t="s">
        <v>131</v>
      </c>
      <c r="Q7" s="31" t="s">
        <v>10</v>
      </c>
      <c r="R7" s="32" t="s">
        <v>127</v>
      </c>
      <c r="S7" s="98" t="s">
        <v>16</v>
      </c>
      <c r="T7" s="99" t="s">
        <v>128</v>
      </c>
      <c r="U7" s="33" t="s">
        <v>129</v>
      </c>
      <c r="V7" s="33" t="s">
        <v>24</v>
      </c>
      <c r="W7" s="47" t="s">
        <v>26</v>
      </c>
      <c r="X7" s="87" t="s">
        <v>130</v>
      </c>
      <c r="Z7" s="64" t="s">
        <v>132</v>
      </c>
      <c r="AA7" s="65" t="s">
        <v>133</v>
      </c>
      <c r="AB7" s="66" t="s">
        <v>134</v>
      </c>
      <c r="AC7" s="67" t="s">
        <v>135</v>
      </c>
    </row>
    <row r="8" spans="1:35" ht="15" thickBot="1" x14ac:dyDescent="0.4">
      <c r="A8" s="34"/>
      <c r="B8" s="27"/>
      <c r="C8" s="27"/>
      <c r="D8" s="27"/>
      <c r="E8" s="40"/>
      <c r="F8" s="48">
        <v>5</v>
      </c>
      <c r="G8" s="49">
        <v>2</v>
      </c>
      <c r="H8" s="50">
        <v>2</v>
      </c>
      <c r="I8" s="51">
        <v>2</v>
      </c>
      <c r="J8" s="48">
        <v>12</v>
      </c>
      <c r="K8" s="49">
        <v>6</v>
      </c>
      <c r="L8" s="49">
        <v>6</v>
      </c>
      <c r="M8" s="52">
        <v>33</v>
      </c>
      <c r="N8" s="93">
        <v>3500</v>
      </c>
      <c r="P8" s="77" t="str" cm="1">
        <f t="array" ref="P8">_xlfn.IFS(F8&gt;11,"5",F8&gt;=8,"4",F8&gt;=4,"3",F8&gt;=0,"2",F8&lt;0,"1",TRUE,"0")</f>
        <v>3</v>
      </c>
      <c r="Q8" s="78" t="str" cm="1">
        <f t="array" ref="Q8">_xlfn.IFS(G8=1,"5",G8=2,"4",G8=3,"3",G8=4,"2",G8=5,"1",TRUE,"0")</f>
        <v>4</v>
      </c>
      <c r="R8" s="80" t="str" cm="1">
        <f t="array" ref="R8">_xlfn.IFS(H8=1,"5",H8=2,"4",H8=3,"3",H8=4,"2",H8=5,"1",TRUE,"0")</f>
        <v>4</v>
      </c>
      <c r="S8" s="97" t="str" cm="1">
        <f t="array" ref="S8">_xlfn.IFS(I8=5,"5",I8=4,"4",I8=3,"3",I8=2,"2",I8=1,"1",TRUE,"0")</f>
        <v>2</v>
      </c>
      <c r="T8" s="103" t="str" cm="1">
        <f t="array" ref="T8">_xlfn.IFS(J8&gt;17,"5",J8&gt;14,"4",J8&gt;11,"3",J8&gt;=8,"2",J8&lt;8,"1",TRUE,"0")</f>
        <v>3</v>
      </c>
      <c r="U8" s="78" t="str" cm="1">
        <f t="array" ref="U8">_xlfn.IFS(K8&gt;27,"5",K8&gt;22,"4",K8&gt;17,"3",K8&gt;=12,"2",K8&lt;12,"1",TRUE,"0")</f>
        <v>1</v>
      </c>
      <c r="V8" s="78" t="str" cm="1">
        <f t="array" ref="V8">_xlfn.IFS(L8&gt;12,"5",L8&gt;9,"4",L8&gt;6,"3",L8&gt;=3,"2",L8&lt;3,"1",TRUE,"0")</f>
        <v>2</v>
      </c>
      <c r="W8" s="80" t="str" cm="1">
        <f t="array" ref="W8">_xlfn.IFS(M8&gt;150,"5",M8&gt;120,"4",M8&gt;90,"3",M8&gt;45,"2",M8&lt;45,"1",TRUE,"0")</f>
        <v>1</v>
      </c>
      <c r="X8" s="95" t="str" cm="1">
        <f t="array" ref="X8">_xlfn.IFS(N8&gt;3250,"5",N8&gt;2850,"4",N8&gt;2450,"3",N8&gt;2250,"2",N8&gt;2050,"1",TRUE,"0")</f>
        <v>5</v>
      </c>
      <c r="Z8" s="69">
        <f>((P8+Q8+R8)/3)</f>
        <v>3.6666666666666665</v>
      </c>
      <c r="AA8" s="70" t="str">
        <f>S8</f>
        <v>2</v>
      </c>
      <c r="AB8" s="70">
        <f>((T8+U8+V8+W8)/4)*2</f>
        <v>3.5</v>
      </c>
      <c r="AC8" s="71">
        <f>X8*3</f>
        <v>15</v>
      </c>
      <c r="AE8" s="60">
        <f>(Z8+AA8+AB8+AC8)</f>
        <v>24.166666666666664</v>
      </c>
      <c r="AF8" s="62"/>
      <c r="AG8" s="81" t="str" cm="1">
        <f t="array" ref="AG8">_xlfn.IFS(AE8&gt;32,"1",AE8&gt;28,"2",AE8&gt;23,"3",AE8&gt;15,"4",AE8&gt;10,"5",TRUE,"6")</f>
        <v>3</v>
      </c>
      <c r="AH8" s="62"/>
      <c r="AI8" s="82"/>
    </row>
    <row r="9" spans="1:35" ht="15" thickBot="1" x14ac:dyDescent="0.4">
      <c r="A9" s="34"/>
      <c r="B9" s="27"/>
      <c r="C9" s="27"/>
      <c r="D9" s="27"/>
      <c r="E9" s="40"/>
      <c r="F9" s="48">
        <v>23</v>
      </c>
      <c r="G9" s="49">
        <v>1</v>
      </c>
      <c r="H9" s="50">
        <v>1</v>
      </c>
      <c r="I9" s="51">
        <v>5</v>
      </c>
      <c r="J9" s="48">
        <v>55</v>
      </c>
      <c r="K9" s="49">
        <v>55</v>
      </c>
      <c r="L9" s="49">
        <v>55</v>
      </c>
      <c r="M9" s="52">
        <v>95</v>
      </c>
      <c r="N9" s="93">
        <v>4444</v>
      </c>
      <c r="P9" s="77" t="str" cm="1">
        <f t="array" ref="P9">_xlfn.IFS(F9&gt;11,"5",F9&gt;=8,"4",F9&gt;=4,"3",F9&gt;=0,"2",F9&lt;0,"1",TRUE,"0")</f>
        <v>5</v>
      </c>
      <c r="Q9" s="78" t="str" cm="1">
        <f t="array" ref="Q9">_xlfn.IFS(G9=1,"5",G9=2,"4",G9=3,"3",G9=4,"2",G9=5,"1",TRUE,"0")</f>
        <v>5</v>
      </c>
      <c r="R9" s="80" t="str" cm="1">
        <f t="array" ref="R9">_xlfn.IFS(H9=1,"5",H9=2,"4",H9=3,"3",H9=4,"2",H9=5,"1",TRUE,"0")</f>
        <v>5</v>
      </c>
      <c r="S9" s="97" t="str" cm="1">
        <f t="array" ref="S9">_xlfn.IFS(I9=5,"5",I9=4,"4",I9=3,"3",I9=2,"2",I9=1,"1",TRUE,"0")</f>
        <v>5</v>
      </c>
      <c r="T9" s="103" t="str" cm="1">
        <f t="array" ref="T9">_xlfn.IFS(J9&gt;17,"5",J9&gt;14,"4",J9&gt;11,"3",J9&gt;=8,"2",J9&lt;8,"1",TRUE,"0")</f>
        <v>5</v>
      </c>
      <c r="U9" s="78" t="str" cm="1">
        <f t="array" ref="U9">_xlfn.IFS(K9&gt;27,"5",K9&gt;22,"4",K9&gt;17,"3",K9&gt;=12,"2",K9&lt;12,"1",TRUE,"0")</f>
        <v>5</v>
      </c>
      <c r="V9" s="78" t="str" cm="1">
        <f t="array" ref="V9">_xlfn.IFS(L9&gt;12,"5",L9&gt;9,"4",L9&gt;6,"3",L9&gt;=3,"2",L9&lt;3,"1",TRUE,"0")</f>
        <v>5</v>
      </c>
      <c r="W9" s="80" t="str" cm="1">
        <f t="array" ref="W9">_xlfn.IFS(M9&gt;150,"5",M9&gt;120,"4",M9&gt;90,"3",M9&gt;45,"2",M9&lt;45,"1",TRUE,"0")</f>
        <v>3</v>
      </c>
      <c r="X9" s="95" t="str" cm="1">
        <f t="array" ref="X9">_xlfn.IFS(N9&gt;3250,"5",N9&gt;2850,"4",N9&gt;2450,"3",N9&gt;2250,"2",N9&gt;2050,"1",TRUE,"0")</f>
        <v>5</v>
      </c>
      <c r="Z9" s="72">
        <f t="shared" ref="Z9:Z15" si="0">((P9+Q9+R9)/3)</f>
        <v>5</v>
      </c>
      <c r="AA9" s="68" t="str">
        <f t="shared" ref="AA9:AA15" si="1">S9</f>
        <v>5</v>
      </c>
      <c r="AB9" s="68">
        <f t="shared" ref="AB9:AB15" si="2">((T9+U9+V9+W9)/4)*2</f>
        <v>9</v>
      </c>
      <c r="AC9" s="73">
        <f t="shared" ref="AC9:AC15" si="3">X9*3</f>
        <v>15</v>
      </c>
      <c r="AE9" s="60">
        <f t="shared" ref="AE9:AE15" si="4">(Z9+AA9+AB9+AC9)</f>
        <v>34</v>
      </c>
      <c r="AG9" s="81" t="str" cm="1">
        <f t="array" ref="AG9">_xlfn.IFS(AE9&gt;32,"1",AE9&gt;28,"2",AE9&gt;23,"3",AE9&gt;15,"4",AE9&gt;10,"5",TRUE,"6")</f>
        <v>1</v>
      </c>
      <c r="AI9" s="82"/>
    </row>
    <row r="10" spans="1:35" ht="15" thickBot="1" x14ac:dyDescent="0.4">
      <c r="A10" s="35"/>
      <c r="B10" s="27"/>
      <c r="C10" s="27"/>
      <c r="D10" s="27"/>
      <c r="E10" s="40"/>
      <c r="F10" s="48"/>
      <c r="G10" s="49"/>
      <c r="H10" s="50"/>
      <c r="I10" s="51"/>
      <c r="J10" s="48"/>
      <c r="K10" s="49"/>
      <c r="L10" s="49"/>
      <c r="M10" s="52"/>
      <c r="N10" s="93"/>
      <c r="P10" s="77" t="str" cm="1">
        <f t="array" ref="P10">_xlfn.IFS(F10&gt;11,"5",F10&gt;=8,"4",F10&gt;=4,"3",F10&gt;=0,"2",F10&lt;0,"1",TRUE,"0")</f>
        <v>2</v>
      </c>
      <c r="Q10" s="78" t="str" cm="1">
        <f t="array" ref="Q10">_xlfn.IFS(G10=1,"5",G10=2,"4",G10=3,"3",G10=4,"2",G10=5,"1",TRUE,"0")</f>
        <v>0</v>
      </c>
      <c r="R10" s="80" t="str" cm="1">
        <f t="array" ref="R10">_xlfn.IFS(H10=1,"5",H10=2,"4",H10=3,"3",H10=4,"2",H10=5,"1",TRUE,"0")</f>
        <v>0</v>
      </c>
      <c r="S10" s="97" t="str" cm="1">
        <f t="array" ref="S10">_xlfn.IFS(I10=5,"5",I10=4,"4",I10=3,"3",I10=2,"2",I10=1,"1",TRUE,"0")</f>
        <v>0</v>
      </c>
      <c r="T10" s="103" t="str" cm="1">
        <f t="array" ref="T10">_xlfn.IFS(J10&gt;17,"5",J10&gt;14,"4",J10&gt;11,"3",J10&gt;=8,"2",J10&lt;8,"1",TRUE,"0")</f>
        <v>1</v>
      </c>
      <c r="U10" s="78" t="str" cm="1">
        <f t="array" ref="U10">_xlfn.IFS(K10&gt;27,"5",K10&gt;22,"4",K10&gt;17,"3",K10&gt;=12,"2",K10&lt;12,"1",TRUE,"0")</f>
        <v>1</v>
      </c>
      <c r="V10" s="78" t="str" cm="1">
        <f t="array" ref="V10">_xlfn.IFS(L10&gt;12,"5",L10&gt;9,"4",L10&gt;6,"3",L10&gt;=3,"2",L10&lt;3,"1",TRUE,"0")</f>
        <v>1</v>
      </c>
      <c r="W10" s="80" t="str" cm="1">
        <f t="array" ref="W10">_xlfn.IFS(M10&gt;150,"5",M10&gt;120,"4",M10&gt;90,"3",M10&gt;45,"2",M10&lt;45,"1",TRUE,"0")</f>
        <v>1</v>
      </c>
      <c r="X10" s="95" t="str" cm="1">
        <f t="array" ref="X10">_xlfn.IFS(N10&gt;3250,"5",N10&gt;2850,"4",N10&gt;2450,"3",N10&gt;2250,"2",N10&gt;2050,"1",TRUE,"0")</f>
        <v>0</v>
      </c>
      <c r="Z10" s="72">
        <f t="shared" si="0"/>
        <v>0.66666666666666663</v>
      </c>
      <c r="AA10" s="68" t="str">
        <f t="shared" si="1"/>
        <v>0</v>
      </c>
      <c r="AB10" s="68">
        <f t="shared" si="2"/>
        <v>2</v>
      </c>
      <c r="AC10" s="73">
        <f t="shared" si="3"/>
        <v>0</v>
      </c>
      <c r="AE10" s="60">
        <f t="shared" si="4"/>
        <v>2.6666666666666665</v>
      </c>
      <c r="AG10" s="81" t="str" cm="1">
        <f t="array" ref="AG10">_xlfn.IFS(AE10&gt;32,"1",AE10&gt;28,"2",AE10&gt;23,"3",AE10&gt;15,"4",AE10&gt;10,"5",TRUE,"6")</f>
        <v>6</v>
      </c>
    </row>
    <row r="11" spans="1:35" ht="15" thickBot="1" x14ac:dyDescent="0.4">
      <c r="A11" s="34"/>
      <c r="B11" s="27"/>
      <c r="C11" s="27"/>
      <c r="D11" s="27"/>
      <c r="E11" s="40"/>
      <c r="F11" s="48"/>
      <c r="G11" s="49"/>
      <c r="H11" s="50">
        <v>3</v>
      </c>
      <c r="I11" s="51"/>
      <c r="J11" s="48">
        <v>45</v>
      </c>
      <c r="K11" s="49"/>
      <c r="L11" s="49"/>
      <c r="M11" s="52"/>
      <c r="N11" s="93"/>
      <c r="P11" s="77" t="str" cm="1">
        <f t="array" ref="P11">_xlfn.IFS(F11&gt;11,"5",F11&gt;=8,"4",F11&gt;=4,"3",F11&gt;=0,"2",F11&lt;0,"1",TRUE,"0")</f>
        <v>2</v>
      </c>
      <c r="Q11" s="78" t="str" cm="1">
        <f t="array" ref="Q11">_xlfn.IFS(G11=1,"5",G11=2,"4",G11=3,"3",G11=4,"2",G11=5,"1",TRUE,"0")</f>
        <v>0</v>
      </c>
      <c r="R11" s="80" t="str" cm="1">
        <f t="array" ref="R11">_xlfn.IFS(H11=1,"5",H11=2,"4",H11=3,"3",H11=4,"2",H11=5,"1",TRUE,"0")</f>
        <v>3</v>
      </c>
      <c r="S11" s="97" t="str" cm="1">
        <f t="array" ref="S11">_xlfn.IFS(I11=5,"5",I11=4,"4",I11=3,"3",I11=2,"2",I11=1,"1",TRUE,"0")</f>
        <v>0</v>
      </c>
      <c r="T11" s="103" t="str" cm="1">
        <f t="array" ref="T11">_xlfn.IFS(J11&gt;17,"5",J11&gt;14,"4",J11&gt;11,"3",J11&gt;=8,"2",J11&lt;8,"1",TRUE,"0")</f>
        <v>5</v>
      </c>
      <c r="U11" s="78" t="str" cm="1">
        <f t="array" ref="U11">_xlfn.IFS(K11&gt;27,"5",K11&gt;22,"4",K11&gt;17,"3",K11&gt;=12,"2",K11&lt;12,"1",TRUE,"0")</f>
        <v>1</v>
      </c>
      <c r="V11" s="78" t="str" cm="1">
        <f t="array" ref="V11">_xlfn.IFS(L11&gt;12,"5",L11&gt;9,"4",L11&gt;6,"3",L11&gt;=3,"2",L11&lt;3,"1",TRUE,"0")</f>
        <v>1</v>
      </c>
      <c r="W11" s="80" t="str" cm="1">
        <f t="array" ref="W11">_xlfn.IFS(M11&gt;150,"5",M11&gt;120,"4",M11&gt;90,"3",M11&gt;45,"2",M11&lt;45,"1",TRUE,"0")</f>
        <v>1</v>
      </c>
      <c r="X11" s="95" t="str" cm="1">
        <f t="array" ref="X11">_xlfn.IFS(N11&gt;3250,"5",N11&gt;2850,"4",N11&gt;2450,"3",N11&gt;2250,"2",N11&gt;2050,"1",TRUE,"0")</f>
        <v>0</v>
      </c>
      <c r="Z11" s="72">
        <f t="shared" si="0"/>
        <v>1.6666666666666667</v>
      </c>
      <c r="AA11" s="68" t="str">
        <f t="shared" si="1"/>
        <v>0</v>
      </c>
      <c r="AB11" s="68">
        <f t="shared" si="2"/>
        <v>4</v>
      </c>
      <c r="AC11" s="73">
        <f t="shared" si="3"/>
        <v>0</v>
      </c>
      <c r="AE11" s="60">
        <f t="shared" si="4"/>
        <v>5.666666666666667</v>
      </c>
      <c r="AG11" s="81" t="str" cm="1">
        <f t="array" ref="AG11">_xlfn.IFS(AE11&gt;32,"1",AE11&gt;28,"2",AE11&gt;23,"3",AE11&gt;15,"4",AE11&gt;10,"5",TRUE,"6")</f>
        <v>6</v>
      </c>
    </row>
    <row r="12" spans="1:35" ht="15" thickBot="1" x14ac:dyDescent="0.4">
      <c r="A12" s="34"/>
      <c r="B12" s="27"/>
      <c r="C12" s="27"/>
      <c r="D12" s="27"/>
      <c r="E12" s="40"/>
      <c r="F12" s="48"/>
      <c r="G12" s="49"/>
      <c r="H12" s="50"/>
      <c r="I12" s="51"/>
      <c r="J12" s="48"/>
      <c r="K12" s="49"/>
      <c r="L12" s="49"/>
      <c r="M12" s="52"/>
      <c r="N12" s="93"/>
      <c r="P12" s="77" t="str" cm="1">
        <f t="array" ref="P12">_xlfn.IFS(F12&gt;11,"5",F12&gt;=8,"4",F12&gt;=4,"3",F12&gt;=0,"2",F12&lt;0,"1",TRUE,"0")</f>
        <v>2</v>
      </c>
      <c r="Q12" s="78" t="str" cm="1">
        <f t="array" ref="Q12">_xlfn.IFS(G12=1,"5",G12=2,"4",G12=3,"3",G12=4,"2",G12=5,"1",TRUE,"0")</f>
        <v>0</v>
      </c>
      <c r="R12" s="80" t="str" cm="1">
        <f t="array" ref="R12">_xlfn.IFS(H12=1,"5",H12=2,"4",H12=3,"3",H12=4,"2",H12=5,"1",TRUE,"0")</f>
        <v>0</v>
      </c>
      <c r="S12" s="97" t="str" cm="1">
        <f t="array" ref="S12">_xlfn.IFS(I12=5,"5",I12=4,"4",I12=3,"3",I12=2,"2",I12=1,"1",TRUE,"0")</f>
        <v>0</v>
      </c>
      <c r="T12" s="103" t="str" cm="1">
        <f t="array" ref="T12">_xlfn.IFS(J12&gt;17,"5",J12&gt;14,"4",J12&gt;11,"3",J12&gt;=8,"2",J12&lt;8,"1",TRUE,"0")</f>
        <v>1</v>
      </c>
      <c r="U12" s="78" t="str" cm="1">
        <f t="array" ref="U12">_xlfn.IFS(K12&gt;27,"5",K12&gt;22,"4",K12&gt;17,"3",K12&gt;=12,"2",K12&lt;12,"1",TRUE,"0")</f>
        <v>1</v>
      </c>
      <c r="V12" s="78" t="str" cm="1">
        <f t="array" ref="V12">_xlfn.IFS(L12&gt;12,"5",L12&gt;9,"4",L12&gt;6,"3",L12&gt;=3,"2",L12&lt;3,"1",TRUE,"0")</f>
        <v>1</v>
      </c>
      <c r="W12" s="80" t="str" cm="1">
        <f t="array" ref="W12">_xlfn.IFS(M12&gt;150,"5",M12&gt;120,"4",M12&gt;90,"3",M12&gt;45,"2",M12&lt;45,"1",TRUE,"0")</f>
        <v>1</v>
      </c>
      <c r="X12" s="95" t="str" cm="1">
        <f t="array" ref="X12">_xlfn.IFS(N12&gt;3250,"5",N12&gt;2850,"4",N12&gt;2450,"3",N12&gt;2250,"2",N12&gt;2050,"1",TRUE,"0")</f>
        <v>0</v>
      </c>
      <c r="Z12" s="72">
        <f t="shared" si="0"/>
        <v>0.66666666666666663</v>
      </c>
      <c r="AA12" s="68" t="str">
        <f t="shared" si="1"/>
        <v>0</v>
      </c>
      <c r="AB12" s="68">
        <f t="shared" si="2"/>
        <v>2</v>
      </c>
      <c r="AC12" s="73">
        <f t="shared" si="3"/>
        <v>0</v>
      </c>
      <c r="AE12" s="60">
        <f t="shared" si="4"/>
        <v>2.6666666666666665</v>
      </c>
      <c r="AG12" s="81" t="str" cm="1">
        <f t="array" ref="AG12">_xlfn.IFS(AE12&gt;32,"1",AE12&gt;28,"2",AE12&gt;23,"3",AE12&gt;15,"4",AE12&gt;10,"5",TRUE,"6")</f>
        <v>6</v>
      </c>
    </row>
    <row r="13" spans="1:35" ht="15" thickBot="1" x14ac:dyDescent="0.4">
      <c r="A13" s="34"/>
      <c r="B13" s="27"/>
      <c r="C13" s="27"/>
      <c r="D13" s="27"/>
      <c r="E13" s="40"/>
      <c r="F13" s="48"/>
      <c r="G13" s="49"/>
      <c r="H13" s="50"/>
      <c r="I13" s="51"/>
      <c r="J13" s="48"/>
      <c r="K13" s="49"/>
      <c r="L13" s="49"/>
      <c r="M13" s="52"/>
      <c r="N13" s="93"/>
      <c r="P13" s="77" t="str" cm="1">
        <f t="array" ref="P13">_xlfn.IFS(F13&gt;11,"5",F13&gt;=8,"4",F13&gt;=4,"3",F13&gt;=0,"2",F13&lt;0,"1",TRUE,"0")</f>
        <v>2</v>
      </c>
      <c r="Q13" s="78" t="str" cm="1">
        <f t="array" ref="Q13">_xlfn.IFS(G13=1,"5",G13=2,"4",G13=3,"3",G13=4,"2",G13=5,"1",TRUE,"0")</f>
        <v>0</v>
      </c>
      <c r="R13" s="80" t="str" cm="1">
        <f t="array" ref="R13">_xlfn.IFS(H13=1,"5",H13=2,"4",H13=3,"3",H13=4,"2",H13=5,"1",TRUE,"0")</f>
        <v>0</v>
      </c>
      <c r="S13" s="97" t="str" cm="1">
        <f t="array" ref="S13">_xlfn.IFS(I13=5,"5",I13=4,"4",I13=3,"3",I13=2,"2",I13=1,"1",TRUE,"0")</f>
        <v>0</v>
      </c>
      <c r="T13" s="103" t="str" cm="1">
        <f t="array" ref="T13">_xlfn.IFS(J13&gt;17,"5",J13&gt;14,"4",J13&gt;11,"3",J13&gt;=8,"2",J13&lt;8,"1",TRUE,"0")</f>
        <v>1</v>
      </c>
      <c r="U13" s="78" t="str" cm="1">
        <f t="array" ref="U13">_xlfn.IFS(K13&gt;27,"5",K13&gt;22,"4",K13&gt;17,"3",K13&gt;=12,"2",K13&lt;12,"1",TRUE,"0")</f>
        <v>1</v>
      </c>
      <c r="V13" s="78" t="str" cm="1">
        <f t="array" ref="V13">_xlfn.IFS(L13&gt;12,"5",L13&gt;9,"4",L13&gt;6,"3",L13&gt;=3,"2",L13&lt;3,"1",TRUE,"0")</f>
        <v>1</v>
      </c>
      <c r="W13" s="80" t="str" cm="1">
        <f t="array" ref="W13">_xlfn.IFS(M13&gt;150,"5",M13&gt;120,"4",M13&gt;90,"3",M13&gt;45,"2",M13&lt;45,"1",TRUE,"0")</f>
        <v>1</v>
      </c>
      <c r="X13" s="95" t="str" cm="1">
        <f t="array" ref="X13">_xlfn.IFS(N13&gt;3250,"5",N13&gt;2850,"4",N13&gt;2450,"3",N13&gt;2250,"2",N13&gt;2050,"1",TRUE,"0")</f>
        <v>0</v>
      </c>
      <c r="Z13" s="72">
        <f t="shared" si="0"/>
        <v>0.66666666666666663</v>
      </c>
      <c r="AA13" s="68" t="str">
        <f t="shared" si="1"/>
        <v>0</v>
      </c>
      <c r="AB13" s="68">
        <f t="shared" si="2"/>
        <v>2</v>
      </c>
      <c r="AC13" s="73">
        <f t="shared" si="3"/>
        <v>0</v>
      </c>
      <c r="AE13" s="60">
        <f t="shared" si="4"/>
        <v>2.6666666666666665</v>
      </c>
      <c r="AG13" s="81" t="str" cm="1">
        <f t="array" ref="AG13">_xlfn.IFS(AE13&gt;32,"1",AE13&gt;28,"2",AE13&gt;23,"3",AE13&gt;15,"4",AE13&gt;10,"5",TRUE,"6")</f>
        <v>6</v>
      </c>
    </row>
    <row r="14" spans="1:35" ht="15" thickBot="1" x14ac:dyDescent="0.4">
      <c r="A14" s="34"/>
      <c r="B14" s="27"/>
      <c r="C14" s="27"/>
      <c r="D14" s="27"/>
      <c r="E14" s="40"/>
      <c r="F14" s="48"/>
      <c r="G14" s="49"/>
      <c r="H14" s="50"/>
      <c r="I14" s="51"/>
      <c r="J14" s="48"/>
      <c r="K14" s="49"/>
      <c r="L14" s="49"/>
      <c r="M14" s="52"/>
      <c r="N14" s="93"/>
      <c r="P14" s="77" t="str" cm="1">
        <f t="array" ref="P14">_xlfn.IFS(F14&gt;11,"5",F14&gt;=8,"4",F14&gt;=4,"3",F14&gt;=0,"2",F14&lt;0,"1",TRUE,"0")</f>
        <v>2</v>
      </c>
      <c r="Q14" s="78" t="str" cm="1">
        <f t="array" ref="Q14">_xlfn.IFS(G14=1,"5",G14=2,"4",G14=3,"3",G14=4,"2",G14=5,"1",TRUE,"0")</f>
        <v>0</v>
      </c>
      <c r="R14" s="80" t="str" cm="1">
        <f t="array" ref="R14">_xlfn.IFS(H14=1,"5",H14=2,"4",H14=3,"3",H14=4,"2",H14=5,"1",TRUE,"0")</f>
        <v>0</v>
      </c>
      <c r="S14" s="97" t="str" cm="1">
        <f t="array" ref="S14">_xlfn.IFS(I14=5,"5",I14=4,"4",I14=3,"3",I14=2,"2",I14=1,"1",TRUE,"0")</f>
        <v>0</v>
      </c>
      <c r="T14" s="103" t="str" cm="1">
        <f t="array" ref="T14">_xlfn.IFS(J14&gt;17,"5",J14&gt;14,"4",J14&gt;11,"3",J14&gt;=8,"2",J14&lt;8,"1",TRUE,"0")</f>
        <v>1</v>
      </c>
      <c r="U14" s="78" t="str" cm="1">
        <f t="array" ref="U14">_xlfn.IFS(K14&gt;27,"5",K14&gt;22,"4",K14&gt;17,"3",K14&gt;=12,"2",K14&lt;12,"1",TRUE,"0")</f>
        <v>1</v>
      </c>
      <c r="V14" s="78" t="str" cm="1">
        <f t="array" ref="V14">_xlfn.IFS(L14&gt;12,"5",L14&gt;9,"4",L14&gt;6,"3",L14&gt;=3,"2",L14&lt;3,"1",TRUE,"0")</f>
        <v>1</v>
      </c>
      <c r="W14" s="80" t="str" cm="1">
        <f t="array" ref="W14">_xlfn.IFS(M14&gt;150,"5",M14&gt;120,"4",M14&gt;90,"3",M14&gt;45,"2",M14&lt;45,"1",TRUE,"0")</f>
        <v>1</v>
      </c>
      <c r="X14" s="95" t="str" cm="1">
        <f t="array" ref="X14">_xlfn.IFS(N14&gt;3250,"5",N14&gt;2850,"4",N14&gt;2450,"3",N14&gt;2250,"2",N14&gt;2050,"1",TRUE,"0")</f>
        <v>0</v>
      </c>
      <c r="Z14" s="72">
        <f t="shared" si="0"/>
        <v>0.66666666666666663</v>
      </c>
      <c r="AA14" s="68" t="str">
        <f t="shared" si="1"/>
        <v>0</v>
      </c>
      <c r="AB14" s="68">
        <f t="shared" si="2"/>
        <v>2</v>
      </c>
      <c r="AC14" s="73">
        <f t="shared" si="3"/>
        <v>0</v>
      </c>
      <c r="AE14" s="60">
        <f t="shared" si="4"/>
        <v>2.6666666666666665</v>
      </c>
      <c r="AG14" s="81" t="str" cm="1">
        <f t="array" ref="AG14">_xlfn.IFS(AE14&gt;32,"1",AE14&gt;28,"2",AE14&gt;23,"3",AE14&gt;15,"4",AE14&gt;10,"5",TRUE,"6")</f>
        <v>6</v>
      </c>
    </row>
    <row r="15" spans="1:35" ht="15" thickBot="1" x14ac:dyDescent="0.4">
      <c r="A15" s="36"/>
      <c r="B15" s="37"/>
      <c r="C15" s="37"/>
      <c r="D15" s="37"/>
      <c r="E15" s="41"/>
      <c r="F15" s="53"/>
      <c r="G15" s="54"/>
      <c r="H15" s="55"/>
      <c r="I15" s="56"/>
      <c r="J15" s="53"/>
      <c r="K15" s="54"/>
      <c r="L15" s="54"/>
      <c r="M15" s="57"/>
      <c r="N15" s="94"/>
      <c r="P15" s="77" t="str" cm="1">
        <f t="array" ref="P15">_xlfn.IFS(F15&gt;11,"5",F15&gt;=8,"4",F15&gt;=4,"3",F15&gt;=0,"2",F15&lt;0,"1",TRUE,"0")</f>
        <v>2</v>
      </c>
      <c r="Q15" s="78" t="str" cm="1">
        <f t="array" ref="Q15">_xlfn.IFS(G15=1,"5",G15=2,"4",G15=3,"3",G15=4,"2",G15=5,"1",TRUE,"0")</f>
        <v>0</v>
      </c>
      <c r="R15" s="80" t="str" cm="1">
        <f t="array" ref="R15">_xlfn.IFS(H15=1,"5",H15=2,"4",H15=3,"3",H15=4,"2",H15=5,"1",TRUE,"0")</f>
        <v>0</v>
      </c>
      <c r="S15" s="97" t="str" cm="1">
        <f t="array" ref="S15">_xlfn.IFS(I15=5,"5",I15=4,"4",I15=3,"3",I15=2,"2",I15=1,"1",TRUE,"0")</f>
        <v>0</v>
      </c>
      <c r="T15" s="103" t="str" cm="1">
        <f t="array" ref="T15">_xlfn.IFS(J15&gt;17,"5",J15&gt;14,"4",J15&gt;11,"3",J15&gt;=8,"2",J15&lt;8,"1",TRUE,"0")</f>
        <v>1</v>
      </c>
      <c r="U15" s="78" t="str" cm="1">
        <f t="array" ref="U15">_xlfn.IFS(K15&gt;27,"5",K15&gt;22,"4",K15&gt;17,"3",K15&gt;=12,"2",K15&lt;12,"1",TRUE,"0")</f>
        <v>1</v>
      </c>
      <c r="V15" s="78" t="str" cm="1">
        <f t="array" ref="V15">_xlfn.IFS(L15&gt;12,"5",L15&gt;9,"4",L15&gt;6,"3",L15&gt;=3,"2",L15&lt;3,"1",TRUE,"0")</f>
        <v>1</v>
      </c>
      <c r="W15" s="80" t="str" cm="1">
        <f t="array" ref="W15">_xlfn.IFS(M15&gt;150,"5",M15&gt;120,"4",M15&gt;90,"3",M15&gt;45,"2",M15&lt;45,"1",TRUE,"0")</f>
        <v>1</v>
      </c>
      <c r="X15" s="95" t="str" cm="1">
        <f t="array" ref="X15">_xlfn.IFS(N15&gt;3250,"5",N15&gt;2850,"4",N15&gt;2450,"3",N15&gt;2250,"2",N15&gt;2050,"1",TRUE,"0")</f>
        <v>0</v>
      </c>
      <c r="Z15" s="74">
        <f t="shared" si="0"/>
        <v>0.66666666666666663</v>
      </c>
      <c r="AA15" s="75" t="str">
        <f t="shared" si="1"/>
        <v>0</v>
      </c>
      <c r="AB15" s="75">
        <f t="shared" si="2"/>
        <v>2</v>
      </c>
      <c r="AC15" s="76">
        <f t="shared" si="3"/>
        <v>0</v>
      </c>
      <c r="AE15" s="60">
        <f t="shared" si="4"/>
        <v>2.6666666666666665</v>
      </c>
      <c r="AG15" s="100" t="str" cm="1">
        <f t="array" ref="AG15">_xlfn.IFS(AE15&gt;32,"1",AE15&gt;28,"2",AE15&gt;23,"3",AE15&gt;15,"4",AE15&gt;10,"5",TRUE,"6")</f>
        <v>6</v>
      </c>
    </row>
  </sheetData>
  <mergeCells count="8">
    <mergeCell ref="Z6:AC6"/>
    <mergeCell ref="A1:E1"/>
    <mergeCell ref="P4:U4"/>
    <mergeCell ref="B5:C5"/>
    <mergeCell ref="F6:H6"/>
    <mergeCell ref="J6:M6"/>
    <mergeCell ref="P6:R6"/>
    <mergeCell ref="T6:W6"/>
  </mergeCells>
  <conditionalFormatting sqref="AG8:AG15">
    <cfRule type="cellIs" dxfId="6" priority="3" operator="equal">
      <formula>5</formula>
    </cfRule>
    <cfRule type="cellIs" dxfId="5" priority="4" operator="equal">
      <formula>4</formula>
    </cfRule>
    <cfRule type="cellIs" dxfId="4" priority="5" operator="equal">
      <formula>3</formula>
    </cfRule>
    <cfRule type="cellIs" dxfId="3" priority="6" operator="equal">
      <formula>2</formula>
    </cfRule>
    <cfRule type="cellIs" dxfId="2" priority="7" operator="equal">
      <formula>1</formula>
    </cfRule>
  </conditionalFormatting>
  <conditionalFormatting sqref="AI8:AI11">
    <cfRule type="cellIs" dxfId="1" priority="2" operator="equal">
      <formula>1</formula>
    </cfRule>
  </conditionalFormatting>
  <conditionalFormatting sqref="AI9">
    <cfRule type="cellIs" dxfId="0" priority="1" operator="equal">
      <formula>2</formula>
    </cfRule>
  </conditionalFormatting>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0F2B13-8F63-444A-B939-B1AA423FEE66}">
  <sheetPr>
    <tabColor rgb="FFFFFF00"/>
  </sheetPr>
  <dimension ref="A1:L25"/>
  <sheetViews>
    <sheetView zoomScale="90" zoomScaleNormal="90" workbookViewId="0">
      <selection activeCell="B63" sqref="B63"/>
    </sheetView>
  </sheetViews>
  <sheetFormatPr baseColWidth="10" defaultColWidth="11.453125" defaultRowHeight="14.5" x14ac:dyDescent="0.35"/>
  <cols>
    <col min="1" max="1" width="20.26953125" customWidth="1"/>
    <col min="2" max="2" width="12" bestFit="1" customWidth="1"/>
    <col min="3" max="12" width="23.7265625" customWidth="1"/>
  </cols>
  <sheetData>
    <row r="1" spans="1:12" x14ac:dyDescent="0.35">
      <c r="A1" t="s">
        <v>35</v>
      </c>
    </row>
    <row r="3" spans="1:12" x14ac:dyDescent="0.35">
      <c r="A3" s="1" t="s">
        <v>1</v>
      </c>
      <c r="C3" s="120" t="s">
        <v>36</v>
      </c>
      <c r="D3" s="120"/>
      <c r="E3" s="120"/>
      <c r="F3" s="120"/>
      <c r="G3" s="120"/>
      <c r="H3" s="120" t="s">
        <v>37</v>
      </c>
      <c r="I3" s="120"/>
      <c r="J3" s="120"/>
      <c r="K3" s="120"/>
      <c r="L3" s="120"/>
    </row>
    <row r="4" spans="1:12" x14ac:dyDescent="0.35">
      <c r="B4" t="s">
        <v>2</v>
      </c>
      <c r="C4" s="14">
        <v>1</v>
      </c>
      <c r="D4" s="15">
        <v>2</v>
      </c>
      <c r="E4" s="16">
        <v>3</v>
      </c>
      <c r="F4" s="17">
        <v>4</v>
      </c>
      <c r="G4" s="18">
        <v>5</v>
      </c>
      <c r="H4" s="14">
        <v>1</v>
      </c>
      <c r="I4" s="15">
        <v>2</v>
      </c>
      <c r="J4" s="16">
        <v>3</v>
      </c>
      <c r="K4" s="17">
        <v>4</v>
      </c>
      <c r="L4" s="18">
        <v>5</v>
      </c>
    </row>
    <row r="5" spans="1:12" x14ac:dyDescent="0.35">
      <c r="A5" s="118" t="s">
        <v>5</v>
      </c>
      <c r="B5" s="119"/>
      <c r="C5" s="20"/>
      <c r="D5" s="20"/>
      <c r="E5" s="20"/>
      <c r="F5" s="20"/>
      <c r="G5" s="21"/>
      <c r="H5" s="19"/>
      <c r="I5" s="20"/>
      <c r="J5" s="20"/>
      <c r="K5" s="20"/>
      <c r="L5" s="21"/>
    </row>
    <row r="6" spans="1:12" x14ac:dyDescent="0.35">
      <c r="A6" t="s">
        <v>6</v>
      </c>
      <c r="B6" t="s">
        <v>7</v>
      </c>
      <c r="C6" s="124" t="s">
        <v>38</v>
      </c>
      <c r="D6" s="125"/>
      <c r="E6" s="125"/>
      <c r="F6" s="125"/>
      <c r="G6" s="126"/>
      <c r="H6" s="124" t="s">
        <v>38</v>
      </c>
      <c r="I6" s="125"/>
      <c r="J6" s="125"/>
      <c r="K6" s="125"/>
      <c r="L6" s="126"/>
    </row>
    <row r="7" spans="1:12" x14ac:dyDescent="0.35">
      <c r="A7" t="s">
        <v>10</v>
      </c>
      <c r="B7" t="s">
        <v>11</v>
      </c>
      <c r="C7" s="22" t="s">
        <v>39</v>
      </c>
      <c r="D7" s="23" t="s">
        <v>40</v>
      </c>
      <c r="E7" s="23" t="s">
        <v>41</v>
      </c>
      <c r="F7" s="23" t="s">
        <v>42</v>
      </c>
      <c r="G7" s="24" t="s">
        <v>43</v>
      </c>
      <c r="H7" s="23" t="s">
        <v>40</v>
      </c>
      <c r="I7" s="23" t="s">
        <v>41</v>
      </c>
      <c r="J7" s="23" t="s">
        <v>42</v>
      </c>
      <c r="K7" s="23" t="s">
        <v>43</v>
      </c>
      <c r="L7" s="24" t="s">
        <v>44</v>
      </c>
    </row>
    <row r="8" spans="1:12" ht="29" x14ac:dyDescent="0.35">
      <c r="A8" t="s">
        <v>13</v>
      </c>
      <c r="B8" t="s">
        <v>11</v>
      </c>
      <c r="C8" s="22" t="s">
        <v>45</v>
      </c>
      <c r="D8" s="23" t="s">
        <v>46</v>
      </c>
      <c r="E8" s="23" t="s">
        <v>47</v>
      </c>
      <c r="F8" s="23" t="s">
        <v>48</v>
      </c>
      <c r="G8" s="24" t="s">
        <v>49</v>
      </c>
      <c r="H8" s="22" t="s">
        <v>45</v>
      </c>
      <c r="I8" s="23" t="s">
        <v>46</v>
      </c>
      <c r="J8" s="23" t="s">
        <v>47</v>
      </c>
      <c r="K8" s="23" t="s">
        <v>48</v>
      </c>
      <c r="L8" s="24" t="s">
        <v>49</v>
      </c>
    </row>
    <row r="9" spans="1:12" x14ac:dyDescent="0.35">
      <c r="C9" s="22"/>
      <c r="D9" s="23"/>
      <c r="E9" s="23"/>
      <c r="F9" s="23"/>
      <c r="G9" s="24"/>
      <c r="H9" s="22"/>
      <c r="I9" s="23"/>
      <c r="J9" s="23"/>
      <c r="K9" s="23"/>
      <c r="L9" s="24"/>
    </row>
    <row r="10" spans="1:12" x14ac:dyDescent="0.35">
      <c r="C10" s="22"/>
      <c r="D10" s="23"/>
      <c r="E10" s="23"/>
      <c r="F10" s="23"/>
      <c r="G10" s="24"/>
      <c r="H10" s="22"/>
      <c r="I10" s="23"/>
      <c r="J10" s="23"/>
      <c r="K10" s="23"/>
      <c r="L10" s="24"/>
    </row>
    <row r="11" spans="1:12" x14ac:dyDescent="0.35">
      <c r="A11" s="118" t="s">
        <v>15</v>
      </c>
      <c r="B11" s="119"/>
      <c r="C11" s="23"/>
      <c r="D11" s="23"/>
      <c r="E11" s="23"/>
      <c r="F11" s="23"/>
      <c r="G11" s="24"/>
      <c r="H11" s="22"/>
      <c r="I11" s="23"/>
      <c r="J11" s="23"/>
      <c r="K11" s="23"/>
      <c r="L11" s="24"/>
    </row>
    <row r="12" spans="1:12" ht="29" x14ac:dyDescent="0.35">
      <c r="A12" t="s">
        <v>16</v>
      </c>
      <c r="B12" t="s">
        <v>50</v>
      </c>
      <c r="C12" s="22" t="s">
        <v>51</v>
      </c>
      <c r="D12" s="23" t="s">
        <v>52</v>
      </c>
      <c r="E12" s="23" t="s">
        <v>53</v>
      </c>
      <c r="F12" s="23" t="s">
        <v>54</v>
      </c>
      <c r="G12" s="24" t="s">
        <v>55</v>
      </c>
      <c r="H12" s="22" t="s">
        <v>51</v>
      </c>
      <c r="I12" s="23" t="s">
        <v>52</v>
      </c>
      <c r="J12" s="23" t="s">
        <v>53</v>
      </c>
      <c r="K12" s="23" t="s">
        <v>54</v>
      </c>
      <c r="L12" s="24" t="s">
        <v>55</v>
      </c>
    </row>
    <row r="13" spans="1:12" x14ac:dyDescent="0.35">
      <c r="C13" s="22"/>
      <c r="D13" s="23"/>
      <c r="E13" s="23"/>
      <c r="F13" s="23"/>
      <c r="G13" s="24"/>
      <c r="H13" s="22"/>
      <c r="I13" s="23"/>
      <c r="J13" s="23"/>
      <c r="K13" s="23"/>
      <c r="L13" s="24"/>
    </row>
    <row r="14" spans="1:12" x14ac:dyDescent="0.35">
      <c r="C14" s="22"/>
      <c r="D14" s="23"/>
      <c r="E14" s="23"/>
      <c r="F14" s="23"/>
      <c r="G14" s="24"/>
      <c r="H14" s="22"/>
      <c r="I14" s="23"/>
      <c r="J14" s="23"/>
      <c r="K14" s="23"/>
      <c r="L14" s="24"/>
    </row>
    <row r="15" spans="1:12" x14ac:dyDescent="0.35">
      <c r="A15" s="118" t="s">
        <v>19</v>
      </c>
      <c r="B15" s="119"/>
      <c r="C15" s="23"/>
      <c r="D15" s="23"/>
      <c r="E15" s="23"/>
      <c r="F15" s="23"/>
      <c r="G15" s="24"/>
      <c r="H15" s="22"/>
      <c r="I15" s="23"/>
      <c r="J15" s="23"/>
      <c r="K15" s="23"/>
      <c r="L15" s="24"/>
    </row>
    <row r="16" spans="1:12" x14ac:dyDescent="0.35">
      <c r="A16" t="s">
        <v>20</v>
      </c>
      <c r="B16" t="s">
        <v>21</v>
      </c>
      <c r="C16" s="121" t="s">
        <v>56</v>
      </c>
      <c r="D16" s="122"/>
      <c r="E16" s="122"/>
      <c r="F16" s="122"/>
      <c r="G16" s="122"/>
      <c r="H16" s="122"/>
      <c r="I16" s="122"/>
      <c r="J16" s="122"/>
      <c r="K16" s="122"/>
      <c r="L16" s="123"/>
    </row>
    <row r="17" spans="1:12" x14ac:dyDescent="0.35">
      <c r="A17" t="s">
        <v>22</v>
      </c>
      <c r="B17" t="s">
        <v>21</v>
      </c>
      <c r="C17" s="105" t="s">
        <v>57</v>
      </c>
      <c r="D17" s="106"/>
      <c r="E17" s="106"/>
      <c r="F17" s="107"/>
      <c r="G17" s="108"/>
      <c r="H17" s="105"/>
      <c r="I17" s="106"/>
      <c r="J17" s="106"/>
      <c r="K17" s="107"/>
      <c r="L17" s="108"/>
    </row>
    <row r="18" spans="1:12" x14ac:dyDescent="0.35">
      <c r="A18" t="s">
        <v>24</v>
      </c>
      <c r="B18" t="s">
        <v>21</v>
      </c>
      <c r="C18" s="105" t="s">
        <v>58</v>
      </c>
      <c r="D18" s="106"/>
      <c r="E18" s="106"/>
      <c r="F18" s="106"/>
      <c r="G18" s="108"/>
      <c r="H18" s="105"/>
      <c r="I18" s="106"/>
      <c r="J18" s="106"/>
      <c r="K18" s="106"/>
      <c r="L18" s="108"/>
    </row>
    <row r="19" spans="1:12" x14ac:dyDescent="0.35">
      <c r="A19" t="s">
        <v>26</v>
      </c>
      <c r="B19" t="s">
        <v>59</v>
      </c>
      <c r="C19" s="105" t="s">
        <v>60</v>
      </c>
      <c r="D19" s="106"/>
      <c r="E19" s="106"/>
      <c r="F19" s="106"/>
      <c r="G19" s="108"/>
      <c r="H19" s="105"/>
      <c r="I19" s="106"/>
      <c r="J19" s="106"/>
      <c r="K19" s="106"/>
      <c r="L19" s="108"/>
    </row>
    <row r="20" spans="1:12" x14ac:dyDescent="0.35">
      <c r="C20" s="105"/>
      <c r="D20" s="106"/>
      <c r="E20" s="106"/>
      <c r="F20" s="106"/>
      <c r="G20" s="108"/>
      <c r="H20" s="105"/>
      <c r="I20" s="106"/>
      <c r="J20" s="106"/>
      <c r="K20" s="106"/>
      <c r="L20" s="108"/>
    </row>
    <row r="21" spans="1:12" x14ac:dyDescent="0.35">
      <c r="C21" s="105"/>
      <c r="D21" s="106"/>
      <c r="E21" s="106"/>
      <c r="F21" s="106"/>
      <c r="G21" s="108"/>
      <c r="H21" s="105"/>
      <c r="I21" s="106"/>
      <c r="J21" s="106"/>
      <c r="K21" s="106"/>
      <c r="L21" s="108"/>
    </row>
    <row r="22" spans="1:12" x14ac:dyDescent="0.35">
      <c r="A22" s="118" t="s">
        <v>29</v>
      </c>
      <c r="B22" s="119"/>
      <c r="C22" s="106"/>
      <c r="D22" s="106"/>
      <c r="E22" s="106"/>
      <c r="F22" s="106"/>
      <c r="G22" s="108"/>
      <c r="H22" s="105"/>
      <c r="I22" s="106"/>
      <c r="J22" s="106"/>
      <c r="K22" s="106"/>
      <c r="L22" s="108"/>
    </row>
    <row r="23" spans="1:12" x14ac:dyDescent="0.35">
      <c r="A23" t="s">
        <v>61</v>
      </c>
      <c r="C23" s="8" t="s">
        <v>62</v>
      </c>
      <c r="D23" s="106"/>
      <c r="E23" s="106"/>
      <c r="F23" s="106"/>
      <c r="G23" s="108"/>
      <c r="H23" s="105"/>
      <c r="I23" s="106"/>
      <c r="J23" s="106"/>
      <c r="K23" s="106"/>
      <c r="L23" s="108"/>
    </row>
    <row r="24" spans="1:12" x14ac:dyDescent="0.35">
      <c r="C24" s="109"/>
      <c r="D24" s="110"/>
      <c r="E24" s="110"/>
      <c r="F24" s="110"/>
      <c r="G24" s="111"/>
      <c r="H24" s="109"/>
      <c r="I24" s="110"/>
      <c r="J24" s="110"/>
      <c r="K24" s="110"/>
      <c r="L24" s="111"/>
    </row>
    <row r="25" spans="1:12" x14ac:dyDescent="0.35">
      <c r="C25" s="20"/>
      <c r="D25" s="20"/>
      <c r="E25" s="20"/>
      <c r="F25" s="20"/>
      <c r="G25" s="20"/>
      <c r="H25" s="20"/>
      <c r="I25" s="20"/>
      <c r="J25" s="20"/>
      <c r="K25" s="20"/>
      <c r="L25" s="20"/>
    </row>
  </sheetData>
  <mergeCells count="9">
    <mergeCell ref="A22:B22"/>
    <mergeCell ref="C3:G3"/>
    <mergeCell ref="H3:L3"/>
    <mergeCell ref="A5:B5"/>
    <mergeCell ref="A11:B11"/>
    <mergeCell ref="A15:B15"/>
    <mergeCell ref="C16:L16"/>
    <mergeCell ref="C6:G6"/>
    <mergeCell ref="H6:L6"/>
  </mergeCells>
  <pageMargins left="0.7" right="0.7" top="0.78740157499999996" bottom="0.78740157499999996" header="0.3" footer="0.3"/>
  <pageSetup paperSize="9" orientation="portrait"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9A95F4-5EF0-4EF3-8149-9EF8F4C14313}">
  <sheetPr>
    <tabColor rgb="FFFF0000"/>
  </sheetPr>
  <dimension ref="A1:O25"/>
  <sheetViews>
    <sheetView zoomScale="90" zoomScaleNormal="90" workbookViewId="0">
      <selection activeCell="K19" sqref="K19"/>
    </sheetView>
  </sheetViews>
  <sheetFormatPr baseColWidth="10" defaultColWidth="11.453125" defaultRowHeight="14.5" x14ac:dyDescent="0.35"/>
  <cols>
    <col min="1" max="1" width="21.54296875" customWidth="1"/>
    <col min="2" max="2" width="13.453125" customWidth="1"/>
  </cols>
  <sheetData>
    <row r="1" spans="1:12" x14ac:dyDescent="0.35">
      <c r="A1" t="s">
        <v>35</v>
      </c>
    </row>
    <row r="3" spans="1:12" x14ac:dyDescent="0.35">
      <c r="A3" s="1" t="s">
        <v>1</v>
      </c>
      <c r="C3" s="129" t="s">
        <v>36</v>
      </c>
      <c r="D3" s="129"/>
      <c r="E3" s="129"/>
      <c r="F3" s="129"/>
      <c r="G3" s="129"/>
      <c r="H3" s="129" t="s">
        <v>37</v>
      </c>
      <c r="I3" s="129"/>
      <c r="J3" s="129"/>
      <c r="K3" s="129"/>
      <c r="L3" s="129"/>
    </row>
    <row r="4" spans="1:12" x14ac:dyDescent="0.35">
      <c r="B4" t="s">
        <v>2</v>
      </c>
      <c r="C4" s="3"/>
      <c r="D4" s="4"/>
      <c r="E4" s="5"/>
      <c r="F4" s="6"/>
      <c r="G4" s="7"/>
      <c r="H4" s="3"/>
      <c r="I4" s="4"/>
      <c r="J4" s="5"/>
      <c r="K4" s="6"/>
      <c r="L4" s="7"/>
    </row>
    <row r="5" spans="1:12" x14ac:dyDescent="0.35">
      <c r="A5" s="127" t="s">
        <v>5</v>
      </c>
      <c r="B5" s="128"/>
      <c r="C5" s="8"/>
      <c r="G5" s="9"/>
      <c r="H5" s="8"/>
      <c r="L5" s="9"/>
    </row>
    <row r="6" spans="1:12" x14ac:dyDescent="0.35">
      <c r="A6" t="s">
        <v>6</v>
      </c>
      <c r="B6" t="s">
        <v>7</v>
      </c>
      <c r="C6" s="10" t="s">
        <v>63</v>
      </c>
      <c r="D6" s="11" t="s">
        <v>64</v>
      </c>
      <c r="E6" s="2" t="s">
        <v>65</v>
      </c>
      <c r="F6" s="2" t="s">
        <v>66</v>
      </c>
      <c r="G6" s="12" t="s">
        <v>67</v>
      </c>
      <c r="H6" s="10" t="s">
        <v>63</v>
      </c>
      <c r="I6" s="11" t="s">
        <v>64</v>
      </c>
      <c r="J6" s="2" t="s">
        <v>65</v>
      </c>
      <c r="K6" s="2" t="s">
        <v>66</v>
      </c>
      <c r="L6" s="12" t="s">
        <v>67</v>
      </c>
    </row>
    <row r="7" spans="1:12" x14ac:dyDescent="0.35">
      <c r="A7" t="s">
        <v>10</v>
      </c>
      <c r="B7" t="s">
        <v>11</v>
      </c>
      <c r="C7" s="10">
        <v>1</v>
      </c>
      <c r="D7" s="2">
        <v>2</v>
      </c>
      <c r="E7" s="2">
        <v>3</v>
      </c>
      <c r="F7" s="2">
        <v>4</v>
      </c>
      <c r="G7" s="12">
        <v>5</v>
      </c>
      <c r="H7" s="10">
        <v>1</v>
      </c>
      <c r="I7" s="2">
        <v>2</v>
      </c>
      <c r="J7" s="2">
        <v>3</v>
      </c>
      <c r="K7" s="2">
        <v>4</v>
      </c>
      <c r="L7" s="12">
        <v>5</v>
      </c>
    </row>
    <row r="8" spans="1:12" x14ac:dyDescent="0.35">
      <c r="A8" t="s">
        <v>13</v>
      </c>
      <c r="B8" t="s">
        <v>11</v>
      </c>
      <c r="C8" s="10">
        <v>1</v>
      </c>
      <c r="D8" s="2">
        <v>2</v>
      </c>
      <c r="E8" s="2">
        <v>3</v>
      </c>
      <c r="F8" s="2">
        <v>4</v>
      </c>
      <c r="G8" s="12">
        <v>5</v>
      </c>
      <c r="H8" s="10">
        <v>1</v>
      </c>
      <c r="I8" s="2">
        <v>2</v>
      </c>
      <c r="J8" s="2">
        <v>3</v>
      </c>
      <c r="K8" s="2">
        <v>4</v>
      </c>
      <c r="L8" s="12">
        <v>5</v>
      </c>
    </row>
    <row r="9" spans="1:12" x14ac:dyDescent="0.35">
      <c r="C9" s="10"/>
      <c r="D9" s="2"/>
      <c r="E9" s="2"/>
      <c r="F9" s="2"/>
      <c r="G9" s="12"/>
      <c r="H9" s="10"/>
      <c r="I9" s="2"/>
      <c r="J9" s="2"/>
      <c r="K9" s="2"/>
      <c r="L9" s="12"/>
    </row>
    <row r="10" spans="1:12" x14ac:dyDescent="0.35">
      <c r="C10" s="10"/>
      <c r="D10" s="2"/>
      <c r="E10" s="2"/>
      <c r="F10" s="2"/>
      <c r="G10" s="12"/>
      <c r="H10" s="10"/>
      <c r="I10" s="2"/>
      <c r="J10" s="2"/>
      <c r="K10" s="2"/>
      <c r="L10" s="12"/>
    </row>
    <row r="11" spans="1:12" x14ac:dyDescent="0.35">
      <c r="A11" s="127" t="s">
        <v>15</v>
      </c>
      <c r="B11" s="128"/>
      <c r="C11" s="10"/>
      <c r="D11" s="2"/>
      <c r="E11" s="2"/>
      <c r="F11" s="2"/>
      <c r="G11" s="12"/>
      <c r="H11" s="10"/>
      <c r="I11" s="2"/>
      <c r="J11" s="2"/>
      <c r="K11" s="2"/>
      <c r="L11" s="12"/>
    </row>
    <row r="12" spans="1:12" x14ac:dyDescent="0.35">
      <c r="A12" t="s">
        <v>16</v>
      </c>
      <c r="B12" t="s">
        <v>17</v>
      </c>
      <c r="C12" s="10" t="s">
        <v>68</v>
      </c>
      <c r="D12" s="2" t="s">
        <v>69</v>
      </c>
      <c r="E12" s="2" t="s">
        <v>70</v>
      </c>
      <c r="F12" s="2" t="s">
        <v>71</v>
      </c>
      <c r="G12" s="12" t="s">
        <v>72</v>
      </c>
      <c r="H12" s="10" t="s">
        <v>68</v>
      </c>
      <c r="I12" s="2" t="s">
        <v>69</v>
      </c>
      <c r="J12" s="2" t="s">
        <v>70</v>
      </c>
      <c r="K12" s="2" t="s">
        <v>71</v>
      </c>
      <c r="L12" s="12" t="s">
        <v>72</v>
      </c>
    </row>
    <row r="13" spans="1:12" x14ac:dyDescent="0.35">
      <c r="C13" s="10"/>
      <c r="D13" s="2"/>
      <c r="E13" s="2"/>
      <c r="F13" s="2"/>
      <c r="G13" s="12"/>
      <c r="H13" s="10"/>
      <c r="I13" s="2"/>
      <c r="J13" s="2"/>
      <c r="K13" s="2"/>
      <c r="L13" s="12"/>
    </row>
    <row r="14" spans="1:12" x14ac:dyDescent="0.35">
      <c r="C14" s="10"/>
      <c r="D14" s="2"/>
      <c r="E14" s="2"/>
      <c r="F14" s="2"/>
      <c r="G14" s="12"/>
      <c r="H14" s="10"/>
      <c r="I14" s="2"/>
      <c r="J14" s="2"/>
      <c r="K14" s="2"/>
      <c r="L14" s="12"/>
    </row>
    <row r="15" spans="1:12" x14ac:dyDescent="0.35">
      <c r="A15" s="127" t="s">
        <v>19</v>
      </c>
      <c r="B15" s="128"/>
      <c r="C15" s="10"/>
      <c r="D15" s="2"/>
      <c r="E15" s="2"/>
      <c r="F15" s="2"/>
      <c r="G15" s="12"/>
      <c r="H15" s="10"/>
      <c r="I15" s="2"/>
      <c r="J15" s="2"/>
      <c r="K15" s="2"/>
      <c r="L15" s="12"/>
    </row>
    <row r="16" spans="1:12" x14ac:dyDescent="0.35">
      <c r="A16" t="s">
        <v>20</v>
      </c>
      <c r="B16" t="s">
        <v>21</v>
      </c>
      <c r="C16" s="10" t="s">
        <v>73</v>
      </c>
      <c r="D16" s="2" t="s">
        <v>74</v>
      </c>
      <c r="E16" s="2" t="s">
        <v>75</v>
      </c>
      <c r="F16" s="11" t="s">
        <v>76</v>
      </c>
      <c r="G16" s="12" t="s">
        <v>77</v>
      </c>
      <c r="H16" s="10" t="s">
        <v>73</v>
      </c>
      <c r="I16" s="2" t="s">
        <v>74</v>
      </c>
      <c r="J16" s="2" t="s">
        <v>75</v>
      </c>
      <c r="K16" s="11" t="s">
        <v>76</v>
      </c>
      <c r="L16" s="12" t="s">
        <v>77</v>
      </c>
    </row>
    <row r="17" spans="1:15" x14ac:dyDescent="0.35">
      <c r="A17" t="s">
        <v>22</v>
      </c>
      <c r="B17" t="s">
        <v>21</v>
      </c>
      <c r="C17" s="10" t="s">
        <v>78</v>
      </c>
      <c r="D17" s="2" t="s">
        <v>79</v>
      </c>
      <c r="E17" s="2" t="s">
        <v>74</v>
      </c>
      <c r="F17" s="11" t="s">
        <v>80</v>
      </c>
      <c r="G17" s="12" t="s">
        <v>81</v>
      </c>
      <c r="H17" s="10" t="s">
        <v>82</v>
      </c>
      <c r="I17" s="2" t="s">
        <v>78</v>
      </c>
      <c r="J17" s="2" t="s">
        <v>73</v>
      </c>
      <c r="K17" s="11" t="s">
        <v>83</v>
      </c>
      <c r="L17" s="12" t="s">
        <v>84</v>
      </c>
    </row>
    <row r="18" spans="1:15" x14ac:dyDescent="0.35">
      <c r="A18" t="s">
        <v>24</v>
      </c>
      <c r="B18" t="s">
        <v>21</v>
      </c>
      <c r="C18" s="10" t="s">
        <v>85</v>
      </c>
      <c r="D18" s="2" t="s">
        <v>86</v>
      </c>
      <c r="E18" s="2" t="s">
        <v>87</v>
      </c>
      <c r="F18" s="2" t="s">
        <v>88</v>
      </c>
      <c r="G18" s="12" t="s">
        <v>89</v>
      </c>
      <c r="H18" s="10" t="s">
        <v>90</v>
      </c>
      <c r="I18" s="2" t="s">
        <v>85</v>
      </c>
      <c r="J18" s="2" t="s">
        <v>91</v>
      </c>
      <c r="K18" s="2" t="s">
        <v>88</v>
      </c>
      <c r="L18" s="12" t="s">
        <v>89</v>
      </c>
      <c r="M18" s="10"/>
      <c r="N18" s="2"/>
      <c r="O18" s="2"/>
    </row>
    <row r="19" spans="1:15" x14ac:dyDescent="0.35">
      <c r="A19" t="s">
        <v>26</v>
      </c>
      <c r="B19" t="s">
        <v>59</v>
      </c>
      <c r="C19" s="149" t="s">
        <v>151</v>
      </c>
      <c r="D19" s="149" t="s">
        <v>103</v>
      </c>
      <c r="E19" s="150" t="s">
        <v>92</v>
      </c>
      <c r="F19" s="150" t="s">
        <v>181</v>
      </c>
      <c r="G19" s="151" t="s">
        <v>112</v>
      </c>
      <c r="H19" s="149" t="s">
        <v>151</v>
      </c>
      <c r="I19" s="150" t="s">
        <v>103</v>
      </c>
      <c r="J19" s="150" t="s">
        <v>92</v>
      </c>
      <c r="K19" s="150" t="s">
        <v>181</v>
      </c>
      <c r="L19" s="151" t="s">
        <v>112</v>
      </c>
    </row>
    <row r="20" spans="1:15" x14ac:dyDescent="0.35">
      <c r="C20" s="10"/>
      <c r="D20" s="2"/>
      <c r="E20" s="2"/>
      <c r="F20" s="2"/>
      <c r="G20" s="12"/>
      <c r="H20" s="10"/>
      <c r="I20" s="2"/>
      <c r="J20" s="2"/>
      <c r="K20" s="2"/>
      <c r="L20" s="12"/>
    </row>
    <row r="21" spans="1:15" x14ac:dyDescent="0.35">
      <c r="C21" s="10"/>
      <c r="D21" s="2"/>
      <c r="E21" s="2"/>
      <c r="F21" s="2"/>
      <c r="G21" s="12"/>
      <c r="H21" s="10"/>
      <c r="I21" s="2"/>
      <c r="J21" s="2"/>
      <c r="K21" s="2"/>
      <c r="L21" s="12"/>
    </row>
    <row r="22" spans="1:15" x14ac:dyDescent="0.35">
      <c r="A22" s="127" t="s">
        <v>29</v>
      </c>
      <c r="B22" s="128"/>
      <c r="C22" s="10"/>
      <c r="D22" s="2"/>
      <c r="E22" s="2"/>
      <c r="F22" s="2"/>
      <c r="G22" s="12"/>
      <c r="H22" s="10"/>
      <c r="I22" s="2"/>
      <c r="J22" s="2"/>
      <c r="K22" s="2"/>
      <c r="L22" s="12"/>
    </row>
    <row r="23" spans="1:15" x14ac:dyDescent="0.35">
      <c r="A23" t="s">
        <v>61</v>
      </c>
      <c r="B23" t="s">
        <v>31</v>
      </c>
      <c r="C23" s="147" t="s">
        <v>94</v>
      </c>
      <c r="D23" s="147" t="s">
        <v>95</v>
      </c>
      <c r="E23" s="147" t="s">
        <v>96</v>
      </c>
      <c r="F23" s="148" t="s">
        <v>97</v>
      </c>
      <c r="G23" s="148" t="s">
        <v>142</v>
      </c>
      <c r="H23" s="147" t="s">
        <v>93</v>
      </c>
      <c r="I23" s="147" t="s">
        <v>99</v>
      </c>
      <c r="J23" s="147" t="s">
        <v>100</v>
      </c>
      <c r="K23" s="148" t="s">
        <v>101</v>
      </c>
      <c r="L23" s="148" t="s">
        <v>143</v>
      </c>
    </row>
    <row r="24" spans="1:15" x14ac:dyDescent="0.35">
      <c r="A24" s="26" t="s">
        <v>102</v>
      </c>
    </row>
    <row r="25" spans="1:15" x14ac:dyDescent="0.35">
      <c r="F25" s="117"/>
      <c r="G25" s="117"/>
    </row>
  </sheetData>
  <mergeCells count="6">
    <mergeCell ref="A22:B22"/>
    <mergeCell ref="C3:G3"/>
    <mergeCell ref="H3:L3"/>
    <mergeCell ref="A5:B5"/>
    <mergeCell ref="A11:B11"/>
    <mergeCell ref="A15:B15"/>
  </mergeCells>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563D9D-E96D-486C-BF35-36709D31C6D7}">
  <sheetPr>
    <tabColor rgb="FFFF0000"/>
  </sheetPr>
  <dimension ref="A1:N24"/>
  <sheetViews>
    <sheetView zoomScale="115" zoomScaleNormal="115" workbookViewId="0">
      <selection activeCell="K19" sqref="K19"/>
    </sheetView>
  </sheetViews>
  <sheetFormatPr baseColWidth="10" defaultColWidth="11.453125" defaultRowHeight="14.5" x14ac:dyDescent="0.35"/>
  <cols>
    <col min="1" max="1" width="20.7265625" customWidth="1"/>
    <col min="2" max="2" width="13.453125" customWidth="1"/>
  </cols>
  <sheetData>
    <row r="1" spans="1:12" x14ac:dyDescent="0.35">
      <c r="A1" t="s">
        <v>35</v>
      </c>
    </row>
    <row r="3" spans="1:12" x14ac:dyDescent="0.35">
      <c r="A3" s="1" t="s">
        <v>1</v>
      </c>
      <c r="C3" s="129" t="s">
        <v>36</v>
      </c>
      <c r="D3" s="129"/>
      <c r="E3" s="129"/>
      <c r="F3" s="129"/>
      <c r="G3" s="129"/>
      <c r="H3" s="129" t="s">
        <v>37</v>
      </c>
      <c r="I3" s="129"/>
      <c r="J3" s="129"/>
      <c r="K3" s="129"/>
      <c r="L3" s="129"/>
    </row>
    <row r="4" spans="1:12" x14ac:dyDescent="0.35">
      <c r="B4" t="s">
        <v>2</v>
      </c>
      <c r="C4" s="3"/>
      <c r="D4" s="4"/>
      <c r="E4" s="5"/>
      <c r="F4" s="6"/>
      <c r="G4" s="7"/>
      <c r="H4" s="3"/>
      <c r="I4" s="4"/>
      <c r="J4" s="5"/>
      <c r="K4" s="6"/>
      <c r="L4" s="7"/>
    </row>
    <row r="5" spans="1:12" x14ac:dyDescent="0.35">
      <c r="A5" s="127" t="s">
        <v>5</v>
      </c>
      <c r="B5" s="128"/>
      <c r="C5" s="8"/>
      <c r="G5" s="9"/>
      <c r="H5" s="8"/>
      <c r="L5" s="9"/>
    </row>
    <row r="6" spans="1:12" x14ac:dyDescent="0.35">
      <c r="A6" t="s">
        <v>6</v>
      </c>
      <c r="B6" t="s">
        <v>7</v>
      </c>
      <c r="C6" s="10" t="s">
        <v>63</v>
      </c>
      <c r="D6" s="11" t="s">
        <v>64</v>
      </c>
      <c r="E6" s="2" t="s">
        <v>65</v>
      </c>
      <c r="F6" s="2" t="s">
        <v>66</v>
      </c>
      <c r="G6" s="12" t="s">
        <v>67</v>
      </c>
      <c r="H6" s="10" t="s">
        <v>63</v>
      </c>
      <c r="I6" s="11" t="s">
        <v>64</v>
      </c>
      <c r="J6" s="2" t="s">
        <v>65</v>
      </c>
      <c r="K6" s="2" t="s">
        <v>66</v>
      </c>
      <c r="L6" s="12" t="s">
        <v>67</v>
      </c>
    </row>
    <row r="7" spans="1:12" x14ac:dyDescent="0.35">
      <c r="A7" t="s">
        <v>10</v>
      </c>
      <c r="B7" t="s">
        <v>11</v>
      </c>
      <c r="C7" s="10">
        <v>1</v>
      </c>
      <c r="D7" s="2">
        <v>2</v>
      </c>
      <c r="E7" s="2">
        <v>3</v>
      </c>
      <c r="F7" s="2">
        <v>4</v>
      </c>
      <c r="G7" s="12">
        <v>5</v>
      </c>
      <c r="H7" s="10">
        <v>1</v>
      </c>
      <c r="I7" s="2">
        <v>2</v>
      </c>
      <c r="J7" s="2">
        <v>3</v>
      </c>
      <c r="K7" s="2">
        <v>4</v>
      </c>
      <c r="L7" s="12">
        <v>5</v>
      </c>
    </row>
    <row r="8" spans="1:12" x14ac:dyDescent="0.35">
      <c r="A8" t="s">
        <v>13</v>
      </c>
      <c r="B8" t="s">
        <v>11</v>
      </c>
      <c r="C8" s="10">
        <v>1</v>
      </c>
      <c r="D8" s="2">
        <v>2</v>
      </c>
      <c r="E8" s="2">
        <v>3</v>
      </c>
      <c r="F8" s="2">
        <v>4</v>
      </c>
      <c r="G8" s="12">
        <v>5</v>
      </c>
      <c r="H8" s="10">
        <v>1</v>
      </c>
      <c r="I8" s="2">
        <v>2</v>
      </c>
      <c r="J8" s="2">
        <v>3</v>
      </c>
      <c r="K8" s="2">
        <v>4</v>
      </c>
      <c r="L8" s="12">
        <v>5</v>
      </c>
    </row>
    <row r="9" spans="1:12" x14ac:dyDescent="0.35">
      <c r="C9" s="10"/>
      <c r="D9" s="2"/>
      <c r="E9" s="2"/>
      <c r="F9" s="2"/>
      <c r="G9" s="12"/>
      <c r="H9" s="10"/>
      <c r="I9" s="2"/>
      <c r="J9" s="2"/>
      <c r="K9" s="2"/>
      <c r="L9" s="12"/>
    </row>
    <row r="10" spans="1:12" x14ac:dyDescent="0.35">
      <c r="C10" s="10"/>
      <c r="D10" s="2"/>
      <c r="E10" s="2"/>
      <c r="F10" s="2"/>
      <c r="G10" s="12"/>
      <c r="H10" s="10"/>
      <c r="I10" s="2"/>
      <c r="J10" s="2"/>
      <c r="K10" s="2"/>
      <c r="L10" s="12"/>
    </row>
    <row r="11" spans="1:12" x14ac:dyDescent="0.35">
      <c r="A11" s="127" t="s">
        <v>15</v>
      </c>
      <c r="B11" s="128"/>
      <c r="C11" s="10"/>
      <c r="D11" s="2"/>
      <c r="E11" s="2"/>
      <c r="F11" s="2"/>
      <c r="G11" s="12"/>
      <c r="H11" s="10"/>
      <c r="I11" s="2"/>
      <c r="J11" s="2"/>
      <c r="K11" s="2"/>
      <c r="L11" s="12"/>
    </row>
    <row r="12" spans="1:12" x14ac:dyDescent="0.35">
      <c r="A12" t="s">
        <v>16</v>
      </c>
      <c r="B12" t="s">
        <v>17</v>
      </c>
      <c r="C12" s="10" t="s">
        <v>68</v>
      </c>
      <c r="D12" s="2" t="s">
        <v>69</v>
      </c>
      <c r="E12" s="2" t="s">
        <v>70</v>
      </c>
      <c r="F12" s="2" t="s">
        <v>71</v>
      </c>
      <c r="G12" s="12" t="s">
        <v>72</v>
      </c>
      <c r="H12" s="10" t="s">
        <v>68</v>
      </c>
      <c r="I12" s="2" t="s">
        <v>69</v>
      </c>
      <c r="J12" s="2" t="s">
        <v>70</v>
      </c>
      <c r="K12" s="2" t="s">
        <v>71</v>
      </c>
      <c r="L12" s="12" t="s">
        <v>72</v>
      </c>
    </row>
    <row r="13" spans="1:12" x14ac:dyDescent="0.35">
      <c r="C13" s="10"/>
      <c r="D13" s="2"/>
      <c r="E13" s="2"/>
      <c r="F13" s="2"/>
      <c r="G13" s="12"/>
      <c r="H13" s="10"/>
      <c r="I13" s="2"/>
      <c r="J13" s="2"/>
      <c r="K13" s="2"/>
      <c r="L13" s="12"/>
    </row>
    <row r="14" spans="1:12" x14ac:dyDescent="0.35">
      <c r="C14" s="10"/>
      <c r="D14" s="2"/>
      <c r="E14" s="2"/>
      <c r="F14" s="2"/>
      <c r="G14" s="12"/>
      <c r="H14" s="10"/>
      <c r="I14" s="2"/>
      <c r="J14" s="2"/>
      <c r="K14" s="2"/>
      <c r="L14" s="12"/>
    </row>
    <row r="15" spans="1:12" x14ac:dyDescent="0.35">
      <c r="A15" s="127" t="s">
        <v>19</v>
      </c>
      <c r="B15" s="128"/>
      <c r="C15" s="10"/>
      <c r="D15" s="2"/>
      <c r="E15" s="2"/>
      <c r="F15" s="2"/>
      <c r="G15" s="12"/>
      <c r="H15" s="10"/>
      <c r="I15" s="2"/>
      <c r="J15" s="2"/>
      <c r="K15" s="2"/>
      <c r="L15" s="12"/>
    </row>
    <row r="16" spans="1:12" x14ac:dyDescent="0.35">
      <c r="A16" t="s">
        <v>20</v>
      </c>
      <c r="B16" t="s">
        <v>21</v>
      </c>
      <c r="C16" s="10" t="s">
        <v>73</v>
      </c>
      <c r="D16" s="2" t="s">
        <v>74</v>
      </c>
      <c r="E16" s="2" t="s">
        <v>75</v>
      </c>
      <c r="F16" s="11" t="s">
        <v>76</v>
      </c>
      <c r="G16" s="12" t="s">
        <v>77</v>
      </c>
      <c r="H16" s="10" t="s">
        <v>73</v>
      </c>
      <c r="I16" s="2" t="s">
        <v>74</v>
      </c>
      <c r="J16" s="2" t="s">
        <v>75</v>
      </c>
      <c r="K16" s="11" t="s">
        <v>76</v>
      </c>
      <c r="L16" s="12" t="s">
        <v>77</v>
      </c>
    </row>
    <row r="17" spans="1:14" x14ac:dyDescent="0.35">
      <c r="A17" t="s">
        <v>22</v>
      </c>
      <c r="B17" t="s">
        <v>21</v>
      </c>
      <c r="C17" s="10" t="s">
        <v>78</v>
      </c>
      <c r="D17" s="2" t="s">
        <v>79</v>
      </c>
      <c r="E17" s="2" t="s">
        <v>74</v>
      </c>
      <c r="F17" s="11" t="s">
        <v>80</v>
      </c>
      <c r="G17" s="12" t="s">
        <v>81</v>
      </c>
      <c r="H17" s="10" t="s">
        <v>82</v>
      </c>
      <c r="I17" s="2" t="s">
        <v>78</v>
      </c>
      <c r="J17" s="2" t="s">
        <v>73</v>
      </c>
      <c r="K17" s="11" t="s">
        <v>83</v>
      </c>
      <c r="L17" s="12" t="s">
        <v>84</v>
      </c>
    </row>
    <row r="18" spans="1:14" x14ac:dyDescent="0.35">
      <c r="A18" t="s">
        <v>24</v>
      </c>
      <c r="B18" t="s">
        <v>21</v>
      </c>
      <c r="C18" s="10" t="s">
        <v>85</v>
      </c>
      <c r="D18" s="2" t="s">
        <v>86</v>
      </c>
      <c r="E18" s="2" t="s">
        <v>87</v>
      </c>
      <c r="F18" s="2" t="s">
        <v>88</v>
      </c>
      <c r="G18" s="12" t="s">
        <v>89</v>
      </c>
      <c r="H18" s="10" t="s">
        <v>90</v>
      </c>
      <c r="I18" s="2" t="s">
        <v>85</v>
      </c>
      <c r="J18" s="2" t="s">
        <v>91</v>
      </c>
      <c r="K18" s="2" t="s">
        <v>88</v>
      </c>
      <c r="L18" s="12" t="s">
        <v>89</v>
      </c>
      <c r="M18" s="10"/>
      <c r="N18" s="2"/>
    </row>
    <row r="19" spans="1:14" x14ac:dyDescent="0.35">
      <c r="A19" t="s">
        <v>26</v>
      </c>
      <c r="B19" t="s">
        <v>59</v>
      </c>
      <c r="C19" s="10" t="s">
        <v>177</v>
      </c>
      <c r="D19" s="2" t="s">
        <v>104</v>
      </c>
      <c r="E19" s="2" t="s">
        <v>103</v>
      </c>
      <c r="F19" s="2" t="s">
        <v>180</v>
      </c>
      <c r="G19" s="12" t="s">
        <v>114</v>
      </c>
      <c r="H19" s="10" t="s">
        <v>177</v>
      </c>
      <c r="I19" s="2" t="s">
        <v>104</v>
      </c>
      <c r="J19" s="2" t="s">
        <v>103</v>
      </c>
      <c r="K19" s="2" t="s">
        <v>180</v>
      </c>
      <c r="L19" s="12" t="s">
        <v>114</v>
      </c>
    </row>
    <row r="20" spans="1:14" x14ac:dyDescent="0.35">
      <c r="C20" s="10"/>
      <c r="D20" s="2"/>
      <c r="E20" s="2"/>
      <c r="F20" s="2"/>
      <c r="G20" s="12"/>
      <c r="H20" s="10"/>
      <c r="I20" s="2"/>
      <c r="J20" s="2"/>
      <c r="K20" s="2"/>
      <c r="L20" s="12"/>
    </row>
    <row r="21" spans="1:14" x14ac:dyDescent="0.35">
      <c r="C21" s="10"/>
      <c r="D21" s="2"/>
      <c r="E21" s="2"/>
      <c r="F21" s="2"/>
      <c r="G21" s="12"/>
      <c r="H21" s="10"/>
      <c r="I21" s="2"/>
      <c r="J21" s="2"/>
      <c r="K21" s="2"/>
      <c r="L21" s="12"/>
    </row>
    <row r="22" spans="1:14" x14ac:dyDescent="0.35">
      <c r="A22" s="127" t="s">
        <v>29</v>
      </c>
      <c r="B22" s="128"/>
      <c r="C22" s="10"/>
      <c r="D22" s="2"/>
      <c r="E22" s="2"/>
      <c r="F22" s="2"/>
      <c r="G22" s="12"/>
      <c r="H22" s="10"/>
      <c r="I22" s="2"/>
      <c r="J22" s="2"/>
      <c r="K22" s="2"/>
      <c r="L22" s="12"/>
    </row>
    <row r="23" spans="1:14" x14ac:dyDescent="0.35">
      <c r="A23" t="s">
        <v>61</v>
      </c>
      <c r="B23" t="s">
        <v>31</v>
      </c>
      <c r="C23" s="147" t="s">
        <v>106</v>
      </c>
      <c r="D23" s="147" t="s">
        <v>107</v>
      </c>
      <c r="E23" s="147" t="s">
        <v>108</v>
      </c>
      <c r="F23" s="148" t="s">
        <v>109</v>
      </c>
      <c r="G23" s="148" t="s">
        <v>144</v>
      </c>
      <c r="H23" s="147" t="s">
        <v>105</v>
      </c>
      <c r="I23" s="147" t="s">
        <v>110</v>
      </c>
      <c r="J23" s="147" t="s">
        <v>111</v>
      </c>
      <c r="K23" s="148" t="s">
        <v>96</v>
      </c>
      <c r="L23" s="148" t="s">
        <v>145</v>
      </c>
    </row>
    <row r="24" spans="1:14" x14ac:dyDescent="0.35">
      <c r="A24" s="26" t="s">
        <v>102</v>
      </c>
    </row>
  </sheetData>
  <mergeCells count="6">
    <mergeCell ref="A22:B22"/>
    <mergeCell ref="C3:G3"/>
    <mergeCell ref="H3:L3"/>
    <mergeCell ref="A5:B5"/>
    <mergeCell ref="A11:B11"/>
    <mergeCell ref="A15:B15"/>
  </mergeCells>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3E32EF-E2BA-476B-8C83-4C384C14B1EC}">
  <sheetPr>
    <tabColor rgb="FFFF0000"/>
  </sheetPr>
  <dimension ref="A1:AC24"/>
  <sheetViews>
    <sheetView topLeftCell="A2" zoomScale="90" zoomScaleNormal="90" workbookViewId="0">
      <selection activeCell="K19" sqref="K19"/>
    </sheetView>
  </sheetViews>
  <sheetFormatPr baseColWidth="10" defaultColWidth="11.453125" defaultRowHeight="14.5" x14ac:dyDescent="0.35"/>
  <cols>
    <col min="1" max="1" width="21.26953125" customWidth="1"/>
    <col min="2" max="2" width="13.453125" customWidth="1"/>
  </cols>
  <sheetData>
    <row r="1" spans="1:29" x14ac:dyDescent="0.35">
      <c r="A1" t="s">
        <v>35</v>
      </c>
    </row>
    <row r="3" spans="1:29" x14ac:dyDescent="0.35">
      <c r="A3" s="1" t="s">
        <v>1</v>
      </c>
      <c r="C3" s="129" t="s">
        <v>36</v>
      </c>
      <c r="D3" s="129"/>
      <c r="E3" s="129"/>
      <c r="F3" s="129"/>
      <c r="G3" s="129"/>
      <c r="H3" s="129" t="s">
        <v>37</v>
      </c>
      <c r="I3" s="129"/>
      <c r="J3" s="129"/>
      <c r="K3" s="129"/>
      <c r="L3" s="129"/>
    </row>
    <row r="4" spans="1:29" x14ac:dyDescent="0.35">
      <c r="B4" t="s">
        <v>2</v>
      </c>
      <c r="C4" s="3"/>
      <c r="D4" s="4"/>
      <c r="E4" s="5"/>
      <c r="F4" s="6"/>
      <c r="G4" s="7"/>
      <c r="H4" s="3"/>
      <c r="I4" s="4"/>
      <c r="J4" s="5"/>
      <c r="K4" s="6"/>
      <c r="L4" s="7"/>
    </row>
    <row r="5" spans="1:29" x14ac:dyDescent="0.35">
      <c r="A5" s="127" t="s">
        <v>5</v>
      </c>
      <c r="B5" s="128"/>
      <c r="C5" s="8"/>
      <c r="G5" s="9"/>
      <c r="H5" s="8"/>
      <c r="L5" s="9"/>
    </row>
    <row r="6" spans="1:29" x14ac:dyDescent="0.35">
      <c r="A6" t="s">
        <v>6</v>
      </c>
      <c r="B6" t="s">
        <v>7</v>
      </c>
      <c r="C6" s="10" t="s">
        <v>63</v>
      </c>
      <c r="D6" s="11" t="s">
        <v>64</v>
      </c>
      <c r="E6" s="2" t="s">
        <v>65</v>
      </c>
      <c r="F6" s="2" t="s">
        <v>66</v>
      </c>
      <c r="G6" s="12" t="s">
        <v>67</v>
      </c>
      <c r="H6" s="10" t="s">
        <v>63</v>
      </c>
      <c r="I6" s="11" t="s">
        <v>64</v>
      </c>
      <c r="J6" s="2" t="s">
        <v>65</v>
      </c>
      <c r="K6" s="2" t="s">
        <v>66</v>
      </c>
      <c r="L6" s="12" t="s">
        <v>67</v>
      </c>
    </row>
    <row r="7" spans="1:29" x14ac:dyDescent="0.35">
      <c r="A7" t="s">
        <v>10</v>
      </c>
      <c r="B7" t="s">
        <v>11</v>
      </c>
      <c r="C7" s="10">
        <v>1</v>
      </c>
      <c r="D7" s="2">
        <v>2</v>
      </c>
      <c r="E7" s="2">
        <v>3</v>
      </c>
      <c r="F7" s="2">
        <v>4</v>
      </c>
      <c r="G7" s="12">
        <v>5</v>
      </c>
      <c r="H7" s="10">
        <v>1</v>
      </c>
      <c r="I7" s="2">
        <v>2</v>
      </c>
      <c r="J7" s="2">
        <v>3</v>
      </c>
      <c r="K7" s="2">
        <v>4</v>
      </c>
      <c r="L7" s="12">
        <v>5</v>
      </c>
    </row>
    <row r="8" spans="1:29" x14ac:dyDescent="0.35">
      <c r="A8" t="s">
        <v>13</v>
      </c>
      <c r="B8" t="s">
        <v>11</v>
      </c>
      <c r="C8" s="10">
        <v>1</v>
      </c>
      <c r="D8" s="2">
        <v>2</v>
      </c>
      <c r="E8" s="2">
        <v>3</v>
      </c>
      <c r="F8" s="2">
        <v>4</v>
      </c>
      <c r="G8" s="12">
        <v>5</v>
      </c>
      <c r="H8" s="10">
        <v>1</v>
      </c>
      <c r="I8" s="2">
        <v>2</v>
      </c>
      <c r="J8" s="2">
        <v>3</v>
      </c>
      <c r="K8" s="2">
        <v>4</v>
      </c>
      <c r="L8" s="12">
        <v>5</v>
      </c>
    </row>
    <row r="9" spans="1:29" x14ac:dyDescent="0.35">
      <c r="C9" s="10"/>
      <c r="D9" s="2"/>
      <c r="E9" s="2"/>
      <c r="F9" s="2"/>
      <c r="G9" s="12"/>
      <c r="H9" s="10"/>
      <c r="I9" s="2"/>
      <c r="J9" s="2"/>
      <c r="K9" s="2"/>
      <c r="L9" s="12"/>
    </row>
    <row r="10" spans="1:29" x14ac:dyDescent="0.35">
      <c r="C10" s="10"/>
      <c r="D10" s="2"/>
      <c r="E10" s="2"/>
      <c r="F10" s="2"/>
      <c r="G10" s="12"/>
      <c r="H10" s="10"/>
      <c r="I10" s="2"/>
      <c r="J10" s="2"/>
      <c r="K10" s="2"/>
      <c r="L10" s="12"/>
    </row>
    <row r="11" spans="1:29" x14ac:dyDescent="0.35">
      <c r="A11" s="127" t="s">
        <v>15</v>
      </c>
      <c r="B11" s="128"/>
      <c r="C11" s="10"/>
      <c r="D11" s="2"/>
      <c r="E11" s="2"/>
      <c r="F11" s="2"/>
      <c r="G11" s="12"/>
      <c r="H11" s="10"/>
      <c r="I11" s="2"/>
      <c r="J11" s="2"/>
      <c r="K11" s="2"/>
      <c r="L11" s="12"/>
    </row>
    <row r="12" spans="1:29" x14ac:dyDescent="0.35">
      <c r="A12" t="s">
        <v>16</v>
      </c>
      <c r="B12" t="s">
        <v>17</v>
      </c>
      <c r="C12" s="10" t="s">
        <v>68</v>
      </c>
      <c r="D12" s="2" t="s">
        <v>69</v>
      </c>
      <c r="E12" s="2" t="s">
        <v>70</v>
      </c>
      <c r="F12" s="2" t="s">
        <v>71</v>
      </c>
      <c r="G12" s="12" t="s">
        <v>72</v>
      </c>
      <c r="H12" s="10" t="s">
        <v>68</v>
      </c>
      <c r="I12" s="2" t="s">
        <v>69</v>
      </c>
      <c r="J12" s="2" t="s">
        <v>70</v>
      </c>
      <c r="K12" s="2" t="s">
        <v>71</v>
      </c>
      <c r="L12" s="12" t="s">
        <v>72</v>
      </c>
    </row>
    <row r="13" spans="1:29" x14ac:dyDescent="0.35">
      <c r="C13" s="10"/>
      <c r="D13" s="2"/>
      <c r="E13" s="2"/>
      <c r="F13" s="2"/>
      <c r="G13" s="12"/>
      <c r="H13" s="10"/>
      <c r="I13" s="2"/>
      <c r="J13" s="2"/>
      <c r="K13" s="2"/>
      <c r="L13" s="12"/>
    </row>
    <row r="14" spans="1:29" x14ac:dyDescent="0.35">
      <c r="C14" s="10"/>
      <c r="D14" s="2"/>
      <c r="E14" s="2"/>
      <c r="F14" s="2"/>
      <c r="G14" s="12"/>
      <c r="H14" s="10"/>
      <c r="I14" s="2"/>
      <c r="J14" s="2"/>
      <c r="K14" s="2"/>
      <c r="L14" s="12"/>
      <c r="R14" s="2"/>
      <c r="S14" s="2"/>
      <c r="T14" s="2"/>
      <c r="U14" s="2"/>
      <c r="V14" s="2"/>
      <c r="W14" s="2"/>
      <c r="X14" s="2"/>
      <c r="Y14" s="2"/>
      <c r="Z14" s="2"/>
      <c r="AA14" s="2"/>
      <c r="AB14" s="2"/>
      <c r="AC14" s="2"/>
    </row>
    <row r="15" spans="1:29" x14ac:dyDescent="0.35">
      <c r="A15" s="127" t="s">
        <v>19</v>
      </c>
      <c r="B15" s="128"/>
      <c r="C15" s="10"/>
      <c r="D15" s="2"/>
      <c r="E15" s="2"/>
      <c r="F15" s="2"/>
      <c r="G15" s="12"/>
      <c r="H15" s="10"/>
      <c r="I15" s="2"/>
      <c r="J15" s="2"/>
      <c r="K15" s="2"/>
      <c r="L15" s="12"/>
    </row>
    <row r="16" spans="1:29" x14ac:dyDescent="0.35">
      <c r="A16" t="s">
        <v>20</v>
      </c>
      <c r="B16" t="s">
        <v>21</v>
      </c>
      <c r="C16" s="10" t="s">
        <v>73</v>
      </c>
      <c r="D16" s="2" t="s">
        <v>74</v>
      </c>
      <c r="E16" s="2" t="s">
        <v>75</v>
      </c>
      <c r="F16" s="11" t="s">
        <v>76</v>
      </c>
      <c r="G16" s="12" t="s">
        <v>77</v>
      </c>
      <c r="H16" s="10" t="s">
        <v>73</v>
      </c>
      <c r="I16" s="2" t="s">
        <v>74</v>
      </c>
      <c r="J16" s="2" t="s">
        <v>75</v>
      </c>
      <c r="K16" s="11" t="s">
        <v>76</v>
      </c>
      <c r="L16" s="12" t="s">
        <v>77</v>
      </c>
    </row>
    <row r="17" spans="1:16" x14ac:dyDescent="0.35">
      <c r="A17" t="s">
        <v>22</v>
      </c>
      <c r="B17" t="s">
        <v>21</v>
      </c>
      <c r="C17" s="10" t="s">
        <v>78</v>
      </c>
      <c r="D17" s="2" t="s">
        <v>79</v>
      </c>
      <c r="E17" s="2" t="s">
        <v>74</v>
      </c>
      <c r="F17" s="11" t="s">
        <v>80</v>
      </c>
      <c r="G17" s="12" t="s">
        <v>81</v>
      </c>
      <c r="H17" s="10" t="s">
        <v>82</v>
      </c>
      <c r="I17" s="2" t="s">
        <v>78</v>
      </c>
      <c r="J17" s="2" t="s">
        <v>73</v>
      </c>
      <c r="K17" s="11" t="s">
        <v>83</v>
      </c>
      <c r="L17" s="12" t="s">
        <v>84</v>
      </c>
    </row>
    <row r="18" spans="1:16" x14ac:dyDescent="0.35">
      <c r="A18" t="s">
        <v>24</v>
      </c>
      <c r="B18" t="s">
        <v>21</v>
      </c>
      <c r="C18" s="10" t="s">
        <v>85</v>
      </c>
      <c r="D18" s="2" t="s">
        <v>86</v>
      </c>
      <c r="E18" s="2" t="s">
        <v>87</v>
      </c>
      <c r="F18" s="2" t="s">
        <v>88</v>
      </c>
      <c r="G18" s="12" t="s">
        <v>89</v>
      </c>
      <c r="H18" s="10" t="s">
        <v>90</v>
      </c>
      <c r="I18" s="2" t="s">
        <v>85</v>
      </c>
      <c r="J18" s="2" t="s">
        <v>91</v>
      </c>
      <c r="K18" s="2" t="s">
        <v>88</v>
      </c>
      <c r="L18" s="12" t="s">
        <v>89</v>
      </c>
      <c r="M18" s="10"/>
      <c r="N18" s="2"/>
      <c r="O18" s="2"/>
      <c r="P18" s="2"/>
    </row>
    <row r="19" spans="1:16" x14ac:dyDescent="0.35">
      <c r="A19" t="s">
        <v>26</v>
      </c>
      <c r="B19" t="s">
        <v>59</v>
      </c>
      <c r="C19" s="10" t="s">
        <v>160</v>
      </c>
      <c r="D19" s="2" t="s">
        <v>174</v>
      </c>
      <c r="E19" s="2" t="s">
        <v>175</v>
      </c>
      <c r="F19" s="2" t="s">
        <v>179</v>
      </c>
      <c r="G19" s="12" t="s">
        <v>176</v>
      </c>
      <c r="H19" s="10" t="s">
        <v>160</v>
      </c>
      <c r="I19" s="2" t="s">
        <v>174</v>
      </c>
      <c r="J19" s="2" t="s">
        <v>175</v>
      </c>
      <c r="K19" s="2" t="s">
        <v>179</v>
      </c>
      <c r="L19" s="12" t="s">
        <v>176</v>
      </c>
    </row>
    <row r="20" spans="1:16" x14ac:dyDescent="0.35">
      <c r="C20" s="10"/>
      <c r="D20" s="2"/>
      <c r="E20" s="2"/>
      <c r="F20" s="2"/>
      <c r="G20" s="12"/>
      <c r="H20" s="10"/>
      <c r="I20" s="2"/>
      <c r="J20" s="2"/>
      <c r="K20" s="2"/>
      <c r="L20" s="12"/>
    </row>
    <row r="21" spans="1:16" x14ac:dyDescent="0.35">
      <c r="C21" s="10"/>
      <c r="D21" s="2"/>
      <c r="E21" s="2"/>
      <c r="F21" s="2"/>
      <c r="G21" s="12"/>
      <c r="H21" s="10"/>
      <c r="I21" s="2"/>
      <c r="J21" s="2"/>
      <c r="K21" s="2"/>
      <c r="L21" s="12"/>
    </row>
    <row r="22" spans="1:16" x14ac:dyDescent="0.35">
      <c r="A22" s="127" t="s">
        <v>29</v>
      </c>
      <c r="B22" s="128"/>
      <c r="C22" s="10"/>
      <c r="D22" s="2"/>
      <c r="E22" s="2"/>
      <c r="F22" s="2"/>
      <c r="G22" s="12"/>
      <c r="H22" s="10"/>
      <c r="I22" s="2"/>
      <c r="J22" s="2"/>
      <c r="K22" s="2"/>
      <c r="L22" s="12"/>
    </row>
    <row r="23" spans="1:16" x14ac:dyDescent="0.35">
      <c r="A23" t="s">
        <v>61</v>
      </c>
      <c r="B23" t="s">
        <v>31</v>
      </c>
      <c r="C23" s="147" t="s">
        <v>93</v>
      </c>
      <c r="D23" s="147" t="s">
        <v>99</v>
      </c>
      <c r="E23" s="147" t="s">
        <v>100</v>
      </c>
      <c r="F23" s="148" t="s">
        <v>115</v>
      </c>
      <c r="G23" s="148" t="s">
        <v>146</v>
      </c>
      <c r="H23" s="147" t="s">
        <v>98</v>
      </c>
      <c r="I23" s="147" t="s">
        <v>94</v>
      </c>
      <c r="J23" s="147" t="s">
        <v>95</v>
      </c>
      <c r="K23" s="148" t="s">
        <v>108</v>
      </c>
      <c r="L23" s="148" t="s">
        <v>147</v>
      </c>
    </row>
    <row r="24" spans="1:16" x14ac:dyDescent="0.35">
      <c r="A24" s="26" t="s">
        <v>102</v>
      </c>
    </row>
  </sheetData>
  <mergeCells count="6">
    <mergeCell ref="A22:B22"/>
    <mergeCell ref="C3:G3"/>
    <mergeCell ref="H3:L3"/>
    <mergeCell ref="A5:B5"/>
    <mergeCell ref="A11:B11"/>
    <mergeCell ref="A15:B15"/>
  </mergeCells>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77B06D-AF5C-4F29-AC14-11CC4A719768}">
  <sheetPr>
    <tabColor rgb="FFFF0000"/>
  </sheetPr>
  <dimension ref="A1:Q24"/>
  <sheetViews>
    <sheetView zoomScale="80" zoomScaleNormal="80" workbookViewId="0">
      <selection activeCell="K19" sqref="K19"/>
    </sheetView>
  </sheetViews>
  <sheetFormatPr baseColWidth="10" defaultColWidth="11.453125" defaultRowHeight="14.5" x14ac:dyDescent="0.35"/>
  <cols>
    <col min="1" max="1" width="20.1796875" customWidth="1"/>
    <col min="2" max="2" width="18.7265625" customWidth="1"/>
  </cols>
  <sheetData>
    <row r="1" spans="1:12" x14ac:dyDescent="0.35">
      <c r="A1" t="s">
        <v>35</v>
      </c>
    </row>
    <row r="3" spans="1:12" x14ac:dyDescent="0.35">
      <c r="A3" s="1" t="s">
        <v>1</v>
      </c>
      <c r="C3" s="129" t="s">
        <v>36</v>
      </c>
      <c r="D3" s="129"/>
      <c r="E3" s="129"/>
      <c r="F3" s="129"/>
      <c r="G3" s="129"/>
      <c r="H3" s="129" t="s">
        <v>37</v>
      </c>
      <c r="I3" s="129"/>
      <c r="J3" s="129"/>
      <c r="K3" s="129"/>
      <c r="L3" s="129"/>
    </row>
    <row r="4" spans="1:12" x14ac:dyDescent="0.35">
      <c r="B4" t="s">
        <v>2</v>
      </c>
      <c r="C4" s="3"/>
      <c r="D4" s="4"/>
      <c r="E4" s="5"/>
      <c r="F4" s="6"/>
      <c r="G4" s="7"/>
      <c r="H4" s="3"/>
      <c r="I4" s="4"/>
      <c r="J4" s="5"/>
      <c r="K4" s="6"/>
      <c r="L4" s="7"/>
    </row>
    <row r="5" spans="1:12" x14ac:dyDescent="0.35">
      <c r="A5" s="127" t="s">
        <v>5</v>
      </c>
      <c r="B5" s="128"/>
      <c r="C5" s="8"/>
      <c r="G5" s="9"/>
      <c r="H5" s="8"/>
      <c r="L5" s="9"/>
    </row>
    <row r="6" spans="1:12" x14ac:dyDescent="0.35">
      <c r="A6" t="s">
        <v>6</v>
      </c>
      <c r="B6" t="s">
        <v>7</v>
      </c>
      <c r="C6" s="10" t="s">
        <v>63</v>
      </c>
      <c r="D6" s="11" t="s">
        <v>64</v>
      </c>
      <c r="E6" s="2" t="s">
        <v>65</v>
      </c>
      <c r="F6" s="2" t="s">
        <v>66</v>
      </c>
      <c r="G6" s="12" t="s">
        <v>67</v>
      </c>
      <c r="H6" s="10" t="s">
        <v>63</v>
      </c>
      <c r="I6" s="11" t="s">
        <v>64</v>
      </c>
      <c r="J6" s="2" t="s">
        <v>65</v>
      </c>
      <c r="K6" s="2" t="s">
        <v>66</v>
      </c>
      <c r="L6" s="12" t="s">
        <v>67</v>
      </c>
    </row>
    <row r="7" spans="1:12" x14ac:dyDescent="0.35">
      <c r="A7" t="s">
        <v>10</v>
      </c>
      <c r="B7" t="s">
        <v>11</v>
      </c>
      <c r="C7" s="10">
        <v>1</v>
      </c>
      <c r="D7" s="2">
        <v>2</v>
      </c>
      <c r="E7" s="2">
        <v>3</v>
      </c>
      <c r="F7" s="2">
        <v>4</v>
      </c>
      <c r="G7" s="12">
        <v>5</v>
      </c>
      <c r="H7" s="10">
        <v>1</v>
      </c>
      <c r="I7" s="2">
        <v>2</v>
      </c>
      <c r="J7" s="2">
        <v>3</v>
      </c>
      <c r="K7" s="2">
        <v>4</v>
      </c>
      <c r="L7" s="12">
        <v>5</v>
      </c>
    </row>
    <row r="8" spans="1:12" x14ac:dyDescent="0.35">
      <c r="A8" t="s">
        <v>13</v>
      </c>
      <c r="B8" t="s">
        <v>11</v>
      </c>
      <c r="C8" s="10">
        <v>1</v>
      </c>
      <c r="D8" s="2">
        <v>2</v>
      </c>
      <c r="E8" s="2">
        <v>3</v>
      </c>
      <c r="F8" s="2">
        <v>4</v>
      </c>
      <c r="G8" s="12">
        <v>5</v>
      </c>
      <c r="H8" s="10">
        <v>1</v>
      </c>
      <c r="I8" s="2">
        <v>2</v>
      </c>
      <c r="J8" s="2">
        <v>3</v>
      </c>
      <c r="K8" s="2">
        <v>4</v>
      </c>
      <c r="L8" s="12">
        <v>5</v>
      </c>
    </row>
    <row r="9" spans="1:12" x14ac:dyDescent="0.35">
      <c r="C9" s="10"/>
      <c r="D9" s="2"/>
      <c r="E9" s="2"/>
      <c r="F9" s="2"/>
      <c r="G9" s="12"/>
      <c r="H9" s="10"/>
      <c r="I9" s="2"/>
      <c r="J9" s="2"/>
      <c r="K9" s="2"/>
      <c r="L9" s="12"/>
    </row>
    <row r="10" spans="1:12" x14ac:dyDescent="0.35">
      <c r="C10" s="10"/>
      <c r="D10" s="2"/>
      <c r="E10" s="2"/>
      <c r="F10" s="2"/>
      <c r="G10" s="12"/>
      <c r="H10" s="10"/>
      <c r="I10" s="2"/>
      <c r="J10" s="2"/>
      <c r="K10" s="2"/>
      <c r="L10" s="12"/>
    </row>
    <row r="11" spans="1:12" x14ac:dyDescent="0.35">
      <c r="A11" s="127" t="s">
        <v>15</v>
      </c>
      <c r="B11" s="128"/>
      <c r="C11" s="10"/>
      <c r="D11" s="2"/>
      <c r="E11" s="2"/>
      <c r="F11" s="2"/>
      <c r="G11" s="12"/>
      <c r="H11" s="10"/>
      <c r="I11" s="2"/>
      <c r="J11" s="2"/>
      <c r="K11" s="2"/>
      <c r="L11" s="12"/>
    </row>
    <row r="12" spans="1:12" x14ac:dyDescent="0.35">
      <c r="A12" t="s">
        <v>16</v>
      </c>
      <c r="B12" t="s">
        <v>17</v>
      </c>
      <c r="C12" s="10" t="s">
        <v>68</v>
      </c>
      <c r="D12" s="2" t="s">
        <v>69</v>
      </c>
      <c r="E12" s="2" t="s">
        <v>70</v>
      </c>
      <c r="F12" s="2" t="s">
        <v>71</v>
      </c>
      <c r="G12" s="12" t="s">
        <v>72</v>
      </c>
      <c r="H12" s="10" t="s">
        <v>68</v>
      </c>
      <c r="I12" s="2" t="s">
        <v>69</v>
      </c>
      <c r="J12" s="2" t="s">
        <v>70</v>
      </c>
      <c r="K12" s="2" t="s">
        <v>71</v>
      </c>
      <c r="L12" s="12" t="s">
        <v>72</v>
      </c>
    </row>
    <row r="13" spans="1:12" x14ac:dyDescent="0.35">
      <c r="C13" s="10"/>
      <c r="D13" s="2"/>
      <c r="E13" s="2"/>
      <c r="F13" s="2"/>
      <c r="G13" s="12"/>
      <c r="H13" s="10"/>
      <c r="I13" s="2"/>
      <c r="J13" s="2"/>
      <c r="K13" s="2"/>
      <c r="L13" s="12"/>
    </row>
    <row r="14" spans="1:12" x14ac:dyDescent="0.35">
      <c r="C14" s="10"/>
      <c r="D14" s="2"/>
      <c r="E14" s="2"/>
      <c r="F14" s="2"/>
      <c r="G14" s="12"/>
      <c r="H14" s="10"/>
      <c r="I14" s="2"/>
      <c r="J14" s="2"/>
      <c r="K14" s="2"/>
      <c r="L14" s="12"/>
    </row>
    <row r="15" spans="1:12" x14ac:dyDescent="0.35">
      <c r="A15" s="127" t="s">
        <v>19</v>
      </c>
      <c r="B15" s="128"/>
      <c r="C15" s="10"/>
      <c r="D15" s="2"/>
      <c r="E15" s="2"/>
      <c r="F15" s="2"/>
      <c r="G15" s="12"/>
      <c r="H15" s="10"/>
      <c r="I15" s="2"/>
      <c r="J15" s="2"/>
      <c r="K15" s="2"/>
      <c r="L15" s="12"/>
    </row>
    <row r="16" spans="1:12" x14ac:dyDescent="0.35">
      <c r="A16" t="s">
        <v>20</v>
      </c>
      <c r="B16" t="s">
        <v>21</v>
      </c>
      <c r="C16" s="10" t="s">
        <v>73</v>
      </c>
      <c r="D16" s="2" t="s">
        <v>74</v>
      </c>
      <c r="E16" s="2" t="s">
        <v>75</v>
      </c>
      <c r="F16" s="11" t="s">
        <v>76</v>
      </c>
      <c r="G16" s="12" t="s">
        <v>77</v>
      </c>
      <c r="H16" s="10" t="s">
        <v>73</v>
      </c>
      <c r="I16" s="2" t="s">
        <v>74</v>
      </c>
      <c r="J16" s="2" t="s">
        <v>75</v>
      </c>
      <c r="K16" s="11" t="s">
        <v>76</v>
      </c>
      <c r="L16" s="12" t="s">
        <v>77</v>
      </c>
    </row>
    <row r="17" spans="1:17" x14ac:dyDescent="0.35">
      <c r="A17" t="s">
        <v>22</v>
      </c>
      <c r="B17" t="s">
        <v>21</v>
      </c>
      <c r="C17" s="10" t="s">
        <v>78</v>
      </c>
      <c r="D17" s="2" t="s">
        <v>79</v>
      </c>
      <c r="E17" s="2" t="s">
        <v>74</v>
      </c>
      <c r="F17" s="11" t="s">
        <v>80</v>
      </c>
      <c r="G17" s="12" t="s">
        <v>81</v>
      </c>
      <c r="H17" s="10" t="s">
        <v>82</v>
      </c>
      <c r="I17" s="2" t="s">
        <v>78</v>
      </c>
      <c r="J17" s="2" t="s">
        <v>73</v>
      </c>
      <c r="K17" s="11" t="s">
        <v>83</v>
      </c>
      <c r="L17" s="12" t="s">
        <v>84</v>
      </c>
    </row>
    <row r="18" spans="1:17" x14ac:dyDescent="0.35">
      <c r="A18" t="s">
        <v>24</v>
      </c>
      <c r="B18" t="s">
        <v>21</v>
      </c>
      <c r="C18" s="10" t="s">
        <v>85</v>
      </c>
      <c r="D18" s="2" t="s">
        <v>86</v>
      </c>
      <c r="E18" s="2" t="s">
        <v>87</v>
      </c>
      <c r="F18" s="2" t="s">
        <v>88</v>
      </c>
      <c r="G18" s="12" t="s">
        <v>89</v>
      </c>
      <c r="H18" s="10" t="s">
        <v>90</v>
      </c>
      <c r="I18" s="2" t="s">
        <v>85</v>
      </c>
      <c r="J18" s="2" t="s">
        <v>91</v>
      </c>
      <c r="K18" s="2" t="s">
        <v>88</v>
      </c>
      <c r="L18" s="12" t="s">
        <v>89</v>
      </c>
      <c r="M18" s="10"/>
      <c r="N18" s="2"/>
      <c r="O18" s="2"/>
      <c r="P18" s="2"/>
      <c r="Q18" s="2"/>
    </row>
    <row r="19" spans="1:17" x14ac:dyDescent="0.35">
      <c r="A19" t="s">
        <v>26</v>
      </c>
      <c r="B19" t="s">
        <v>59</v>
      </c>
      <c r="C19" s="10" t="s">
        <v>170</v>
      </c>
      <c r="D19" s="2" t="s">
        <v>171</v>
      </c>
      <c r="E19" s="2" t="s">
        <v>172</v>
      </c>
      <c r="F19" s="2" t="s">
        <v>182</v>
      </c>
      <c r="G19" s="12" t="s">
        <v>173</v>
      </c>
      <c r="H19" s="10" t="s">
        <v>170</v>
      </c>
      <c r="I19" s="2" t="s">
        <v>171</v>
      </c>
      <c r="J19" s="2" t="s">
        <v>172</v>
      </c>
      <c r="K19" s="2" t="s">
        <v>182</v>
      </c>
      <c r="L19" s="12" t="s">
        <v>173</v>
      </c>
    </row>
    <row r="20" spans="1:17" x14ac:dyDescent="0.35">
      <c r="C20" s="10"/>
      <c r="D20" s="2"/>
      <c r="E20" s="2"/>
      <c r="F20" s="2"/>
      <c r="G20" s="12"/>
      <c r="H20" s="10"/>
      <c r="I20" s="2"/>
      <c r="J20" s="2"/>
      <c r="K20" s="2"/>
      <c r="L20" s="12"/>
    </row>
    <row r="21" spans="1:17" x14ac:dyDescent="0.35">
      <c r="C21" s="10"/>
      <c r="D21" s="2"/>
      <c r="E21" s="2"/>
      <c r="F21" s="2"/>
      <c r="G21" s="12"/>
      <c r="H21" s="10"/>
      <c r="I21" s="2"/>
      <c r="J21" s="2"/>
      <c r="K21" s="2"/>
      <c r="L21" s="12"/>
    </row>
    <row r="22" spans="1:17" x14ac:dyDescent="0.35">
      <c r="A22" s="127" t="s">
        <v>29</v>
      </c>
      <c r="B22" s="128"/>
      <c r="C22" s="10"/>
      <c r="D22" s="2"/>
      <c r="E22" s="2"/>
      <c r="F22" s="2"/>
      <c r="G22" s="12"/>
      <c r="H22" s="10"/>
      <c r="I22" s="2"/>
      <c r="J22" s="2"/>
      <c r="K22" s="2"/>
      <c r="L22" s="12"/>
    </row>
    <row r="23" spans="1:17" x14ac:dyDescent="0.35">
      <c r="A23" t="s">
        <v>61</v>
      </c>
      <c r="B23" t="s">
        <v>31</v>
      </c>
      <c r="C23" s="147" t="s">
        <v>98</v>
      </c>
      <c r="D23" s="147" t="s">
        <v>94</v>
      </c>
      <c r="E23" s="147" t="s">
        <v>95</v>
      </c>
      <c r="F23" s="148" t="s">
        <v>108</v>
      </c>
      <c r="G23" s="148" t="s">
        <v>147</v>
      </c>
      <c r="H23" s="147" t="s">
        <v>116</v>
      </c>
      <c r="I23" s="147" t="s">
        <v>93</v>
      </c>
      <c r="J23" s="147" t="s">
        <v>99</v>
      </c>
      <c r="K23" s="148" t="s">
        <v>95</v>
      </c>
      <c r="L23" s="148" t="s">
        <v>148</v>
      </c>
    </row>
    <row r="24" spans="1:17" x14ac:dyDescent="0.35">
      <c r="A24" s="26" t="s">
        <v>102</v>
      </c>
    </row>
  </sheetData>
  <mergeCells count="6">
    <mergeCell ref="A22:B22"/>
    <mergeCell ref="C3:G3"/>
    <mergeCell ref="H3:L3"/>
    <mergeCell ref="A5:B5"/>
    <mergeCell ref="A11:B11"/>
    <mergeCell ref="A15:B15"/>
  </mergeCells>
  <pageMargins left="0.7" right="0.7" top="0.78740157499999996" bottom="0.78740157499999996"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A21C3E-E59E-4BB2-9CAF-DA13CD544881}">
  <sheetPr>
    <tabColor rgb="FFFF0000"/>
  </sheetPr>
  <dimension ref="A1:Q24"/>
  <sheetViews>
    <sheetView zoomScaleNormal="100" workbookViewId="0">
      <selection activeCell="K20" sqref="K20"/>
    </sheetView>
  </sheetViews>
  <sheetFormatPr baseColWidth="10" defaultColWidth="8.7265625" defaultRowHeight="14.5" x14ac:dyDescent="0.35"/>
  <cols>
    <col min="1" max="1" width="19.81640625" customWidth="1"/>
    <col min="2" max="2" width="18.81640625" customWidth="1"/>
  </cols>
  <sheetData>
    <row r="1" spans="1:12" x14ac:dyDescent="0.35">
      <c r="A1" t="s">
        <v>35</v>
      </c>
    </row>
    <row r="3" spans="1:12" x14ac:dyDescent="0.35">
      <c r="A3" s="1" t="s">
        <v>1</v>
      </c>
      <c r="C3" s="129" t="s">
        <v>36</v>
      </c>
      <c r="D3" s="129"/>
      <c r="E3" s="129"/>
      <c r="F3" s="129"/>
      <c r="G3" s="129"/>
      <c r="H3" s="129" t="s">
        <v>37</v>
      </c>
      <c r="I3" s="129"/>
      <c r="J3" s="129"/>
      <c r="K3" s="129"/>
      <c r="L3" s="129"/>
    </row>
    <row r="4" spans="1:12" x14ac:dyDescent="0.35">
      <c r="B4" t="s">
        <v>2</v>
      </c>
      <c r="C4" s="3"/>
      <c r="D4" s="4"/>
      <c r="E4" s="5"/>
      <c r="F4" s="6"/>
      <c r="G4" s="7"/>
      <c r="H4" s="3"/>
      <c r="I4" s="4"/>
      <c r="J4" s="5"/>
      <c r="K4" s="6"/>
      <c r="L4" s="7"/>
    </row>
    <row r="5" spans="1:12" x14ac:dyDescent="0.35">
      <c r="A5" s="127" t="s">
        <v>5</v>
      </c>
      <c r="B5" s="128"/>
      <c r="C5" s="8"/>
      <c r="G5" s="9"/>
      <c r="H5" s="8"/>
      <c r="L5" s="9"/>
    </row>
    <row r="6" spans="1:12" x14ac:dyDescent="0.35">
      <c r="A6" t="s">
        <v>6</v>
      </c>
      <c r="B6" t="s">
        <v>7</v>
      </c>
      <c r="C6" s="10" t="s">
        <v>63</v>
      </c>
      <c r="D6" s="11" t="s">
        <v>64</v>
      </c>
      <c r="E6" s="2" t="s">
        <v>65</v>
      </c>
      <c r="F6" s="2" t="s">
        <v>66</v>
      </c>
      <c r="G6" s="12" t="s">
        <v>67</v>
      </c>
      <c r="H6" s="10" t="s">
        <v>63</v>
      </c>
      <c r="I6" s="11" t="s">
        <v>64</v>
      </c>
      <c r="J6" s="2" t="s">
        <v>65</v>
      </c>
      <c r="K6" s="2" t="s">
        <v>66</v>
      </c>
      <c r="L6" s="12" t="s">
        <v>67</v>
      </c>
    </row>
    <row r="7" spans="1:12" x14ac:dyDescent="0.35">
      <c r="A7" t="s">
        <v>10</v>
      </c>
      <c r="B7" t="s">
        <v>11</v>
      </c>
      <c r="C7" s="10">
        <v>1</v>
      </c>
      <c r="D7" s="2">
        <v>2</v>
      </c>
      <c r="E7" s="2">
        <v>3</v>
      </c>
      <c r="F7" s="2">
        <v>4</v>
      </c>
      <c r="G7" s="12">
        <v>5</v>
      </c>
      <c r="H7" s="10">
        <v>1</v>
      </c>
      <c r="I7" s="2">
        <v>2</v>
      </c>
      <c r="J7" s="2">
        <v>3</v>
      </c>
      <c r="K7" s="2">
        <v>4</v>
      </c>
      <c r="L7" s="12">
        <v>5</v>
      </c>
    </row>
    <row r="8" spans="1:12" x14ac:dyDescent="0.35">
      <c r="A8" t="s">
        <v>13</v>
      </c>
      <c r="B8" t="s">
        <v>11</v>
      </c>
      <c r="C8" s="10">
        <v>1</v>
      </c>
      <c r="D8" s="2">
        <v>2</v>
      </c>
      <c r="E8" s="2">
        <v>3</v>
      </c>
      <c r="F8" s="2">
        <v>4</v>
      </c>
      <c r="G8" s="12">
        <v>5</v>
      </c>
      <c r="H8" s="10">
        <v>1</v>
      </c>
      <c r="I8" s="2">
        <v>2</v>
      </c>
      <c r="J8" s="2">
        <v>3</v>
      </c>
      <c r="K8" s="2">
        <v>4</v>
      </c>
      <c r="L8" s="12">
        <v>5</v>
      </c>
    </row>
    <row r="9" spans="1:12" x14ac:dyDescent="0.35">
      <c r="C9" s="10"/>
      <c r="D9" s="2"/>
      <c r="E9" s="2"/>
      <c r="F9" s="2"/>
      <c r="G9" s="12"/>
      <c r="H9" s="10"/>
      <c r="I9" s="2"/>
      <c r="J9" s="2"/>
      <c r="K9" s="2"/>
      <c r="L9" s="12"/>
    </row>
    <row r="10" spans="1:12" x14ac:dyDescent="0.35">
      <c r="C10" s="10"/>
      <c r="D10" s="2"/>
      <c r="E10" s="2"/>
      <c r="F10" s="2"/>
      <c r="G10" s="12"/>
      <c r="H10" s="10"/>
      <c r="I10" s="2"/>
      <c r="J10" s="2"/>
      <c r="K10" s="2"/>
      <c r="L10" s="12"/>
    </row>
    <row r="11" spans="1:12" x14ac:dyDescent="0.35">
      <c r="A11" s="127" t="s">
        <v>15</v>
      </c>
      <c r="B11" s="128"/>
      <c r="C11" s="10"/>
      <c r="D11" s="2"/>
      <c r="E11" s="2"/>
      <c r="F11" s="2"/>
      <c r="G11" s="12"/>
      <c r="H11" s="10"/>
      <c r="I11" s="2"/>
      <c r="J11" s="2"/>
      <c r="K11" s="2"/>
      <c r="L11" s="12"/>
    </row>
    <row r="12" spans="1:12" x14ac:dyDescent="0.35">
      <c r="A12" t="s">
        <v>16</v>
      </c>
      <c r="B12" t="s">
        <v>17</v>
      </c>
      <c r="C12" s="10" t="s">
        <v>68</v>
      </c>
      <c r="D12" s="2" t="s">
        <v>69</v>
      </c>
      <c r="E12" s="2" t="s">
        <v>70</v>
      </c>
      <c r="F12" s="2" t="s">
        <v>71</v>
      </c>
      <c r="G12" s="12" t="s">
        <v>72</v>
      </c>
      <c r="H12" s="10" t="s">
        <v>68</v>
      </c>
      <c r="I12" s="2" t="s">
        <v>69</v>
      </c>
      <c r="J12" s="2" t="s">
        <v>70</v>
      </c>
      <c r="K12" s="2" t="s">
        <v>71</v>
      </c>
      <c r="L12" s="12" t="s">
        <v>72</v>
      </c>
    </row>
    <row r="13" spans="1:12" x14ac:dyDescent="0.35">
      <c r="C13" s="10"/>
      <c r="D13" s="2"/>
      <c r="E13" s="2"/>
      <c r="F13" s="2"/>
      <c r="G13" s="12"/>
      <c r="H13" s="10"/>
      <c r="I13" s="2"/>
      <c r="J13" s="2"/>
      <c r="K13" s="2"/>
      <c r="L13" s="12"/>
    </row>
    <row r="14" spans="1:12" x14ac:dyDescent="0.35">
      <c r="C14" s="10"/>
      <c r="D14" s="2"/>
      <c r="E14" s="2"/>
      <c r="F14" s="2"/>
      <c r="G14" s="12"/>
      <c r="H14" s="10"/>
      <c r="I14" s="2"/>
      <c r="J14" s="2"/>
      <c r="K14" s="2"/>
      <c r="L14" s="12"/>
    </row>
    <row r="15" spans="1:12" x14ac:dyDescent="0.35">
      <c r="A15" s="127" t="s">
        <v>19</v>
      </c>
      <c r="B15" s="128"/>
      <c r="C15" s="10"/>
      <c r="D15" s="2"/>
      <c r="E15" s="2"/>
      <c r="F15" s="2"/>
      <c r="G15" s="12"/>
      <c r="H15" s="10"/>
      <c r="I15" s="2"/>
      <c r="J15" s="2"/>
      <c r="K15" s="2"/>
      <c r="L15" s="12"/>
    </row>
    <row r="16" spans="1:12" x14ac:dyDescent="0.35">
      <c r="A16" t="s">
        <v>20</v>
      </c>
      <c r="B16" t="s">
        <v>21</v>
      </c>
      <c r="C16" s="10" t="s">
        <v>73</v>
      </c>
      <c r="D16" s="2" t="s">
        <v>74</v>
      </c>
      <c r="E16" s="2" t="s">
        <v>75</v>
      </c>
      <c r="F16" s="11" t="s">
        <v>76</v>
      </c>
      <c r="G16" s="12" t="s">
        <v>77</v>
      </c>
      <c r="H16" s="10" t="s">
        <v>73</v>
      </c>
      <c r="I16" s="2" t="s">
        <v>74</v>
      </c>
      <c r="J16" s="2" t="s">
        <v>75</v>
      </c>
      <c r="K16" s="11" t="s">
        <v>76</v>
      </c>
      <c r="L16" s="12" t="s">
        <v>77</v>
      </c>
    </row>
    <row r="17" spans="1:17" x14ac:dyDescent="0.35">
      <c r="A17" t="s">
        <v>22</v>
      </c>
      <c r="B17" t="s">
        <v>21</v>
      </c>
      <c r="C17" s="10" t="s">
        <v>78</v>
      </c>
      <c r="D17" s="2" t="s">
        <v>79</v>
      </c>
      <c r="E17" s="2" t="s">
        <v>74</v>
      </c>
      <c r="F17" s="11" t="s">
        <v>80</v>
      </c>
      <c r="G17" s="12" t="s">
        <v>81</v>
      </c>
      <c r="H17" s="10" t="s">
        <v>82</v>
      </c>
      <c r="I17" s="2" t="s">
        <v>78</v>
      </c>
      <c r="J17" s="2" t="s">
        <v>73</v>
      </c>
      <c r="K17" s="11" t="s">
        <v>83</v>
      </c>
      <c r="L17" s="12" t="s">
        <v>84</v>
      </c>
    </row>
    <row r="18" spans="1:17" x14ac:dyDescent="0.35">
      <c r="A18" t="s">
        <v>24</v>
      </c>
      <c r="B18" t="s">
        <v>21</v>
      </c>
      <c r="C18" s="10" t="s">
        <v>85</v>
      </c>
      <c r="D18" s="2" t="s">
        <v>86</v>
      </c>
      <c r="E18" s="2" t="s">
        <v>87</v>
      </c>
      <c r="F18" s="2" t="s">
        <v>88</v>
      </c>
      <c r="G18" s="12" t="s">
        <v>89</v>
      </c>
      <c r="H18" s="10" t="s">
        <v>90</v>
      </c>
      <c r="I18" s="2" t="s">
        <v>85</v>
      </c>
      <c r="J18" s="2" t="s">
        <v>91</v>
      </c>
      <c r="K18" s="2" t="s">
        <v>88</v>
      </c>
      <c r="L18" s="12" t="s">
        <v>89</v>
      </c>
      <c r="M18" s="10"/>
      <c r="N18" s="2"/>
      <c r="O18" s="2"/>
      <c r="P18" s="2"/>
      <c r="Q18" s="2"/>
    </row>
    <row r="19" spans="1:17" x14ac:dyDescent="0.35">
      <c r="A19" t="s">
        <v>26</v>
      </c>
      <c r="B19" t="s">
        <v>59</v>
      </c>
      <c r="C19" s="149" t="s">
        <v>152</v>
      </c>
      <c r="D19" s="150" t="s">
        <v>153</v>
      </c>
      <c r="E19" s="150" t="s">
        <v>113</v>
      </c>
      <c r="F19" s="150" t="s">
        <v>183</v>
      </c>
      <c r="G19" s="151" t="s">
        <v>154</v>
      </c>
      <c r="H19" s="149" t="s">
        <v>152</v>
      </c>
      <c r="I19" s="150" t="s">
        <v>153</v>
      </c>
      <c r="J19" s="150" t="s">
        <v>113</v>
      </c>
      <c r="K19" s="150" t="s">
        <v>183</v>
      </c>
      <c r="L19" s="151" t="s">
        <v>154</v>
      </c>
    </row>
    <row r="20" spans="1:17" x14ac:dyDescent="0.35">
      <c r="C20" s="10"/>
      <c r="D20" s="2"/>
      <c r="E20" s="2"/>
      <c r="F20" s="2"/>
      <c r="G20" s="12"/>
      <c r="H20" s="10"/>
      <c r="I20" s="2"/>
      <c r="J20" s="2"/>
      <c r="K20" s="2"/>
      <c r="L20" s="12"/>
    </row>
    <row r="21" spans="1:17" x14ac:dyDescent="0.35">
      <c r="C21" s="10"/>
      <c r="D21" s="2"/>
      <c r="E21" s="2"/>
      <c r="F21" s="2"/>
      <c r="G21" s="12"/>
      <c r="H21" s="10"/>
      <c r="I21" s="2"/>
      <c r="J21" s="2"/>
      <c r="K21" s="2"/>
      <c r="L21" s="12"/>
    </row>
    <row r="22" spans="1:17" x14ac:dyDescent="0.35">
      <c r="A22" s="127" t="s">
        <v>29</v>
      </c>
      <c r="B22" s="128"/>
      <c r="C22" s="10"/>
      <c r="D22" s="2"/>
      <c r="E22" s="2"/>
      <c r="F22" s="2"/>
      <c r="G22" s="12"/>
      <c r="H22" s="10"/>
      <c r="I22" s="2"/>
      <c r="J22" s="2"/>
      <c r="K22" s="2"/>
      <c r="L22" s="12"/>
    </row>
    <row r="23" spans="1:17" x14ac:dyDescent="0.35">
      <c r="A23" t="s">
        <v>61</v>
      </c>
      <c r="B23" t="s">
        <v>31</v>
      </c>
      <c r="C23" s="147" t="s">
        <v>116</v>
      </c>
      <c r="D23" s="147" t="s">
        <v>93</v>
      </c>
      <c r="E23" s="147" t="s">
        <v>99</v>
      </c>
      <c r="F23" s="148" t="s">
        <v>111</v>
      </c>
      <c r="G23" s="148" t="s">
        <v>149</v>
      </c>
      <c r="H23" s="147" t="s">
        <v>117</v>
      </c>
      <c r="I23" s="147" t="s">
        <v>98</v>
      </c>
      <c r="J23" s="147" t="s">
        <v>94</v>
      </c>
      <c r="K23" s="148" t="s">
        <v>99</v>
      </c>
      <c r="L23" s="148" t="s">
        <v>95</v>
      </c>
    </row>
    <row r="24" spans="1:17" x14ac:dyDescent="0.35">
      <c r="A24" s="26" t="s">
        <v>102</v>
      </c>
    </row>
  </sheetData>
  <mergeCells count="6">
    <mergeCell ref="A22:B22"/>
    <mergeCell ref="C3:G3"/>
    <mergeCell ref="H3:L3"/>
    <mergeCell ref="A5:B5"/>
    <mergeCell ref="A11:B11"/>
    <mergeCell ref="A15:B15"/>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FD45FC-50D9-4977-8E38-C7C1D80A3E0F}">
  <sheetPr>
    <tabColor rgb="FF00B050"/>
  </sheetPr>
  <dimension ref="A1:AG26"/>
  <sheetViews>
    <sheetView topLeftCell="C1" zoomScale="90" zoomScaleNormal="90" workbookViewId="0">
      <selection activeCell="W8" sqref="W8"/>
    </sheetView>
  </sheetViews>
  <sheetFormatPr baseColWidth="10" defaultColWidth="11.453125" defaultRowHeight="14.5" x14ac:dyDescent="0.35"/>
  <cols>
    <col min="1" max="2" width="15.54296875" customWidth="1"/>
    <col min="3" max="5" width="8.54296875" customWidth="1"/>
    <col min="15" max="15" width="2.54296875" customWidth="1"/>
    <col min="16" max="24" width="8.7265625" customWidth="1"/>
    <col min="25" max="25" width="2.54296875" customWidth="1"/>
    <col min="30" max="30" width="2.81640625" customWidth="1"/>
    <col min="32" max="32" width="3" customWidth="1"/>
  </cols>
  <sheetData>
    <row r="1" spans="1:33" ht="29.15" customHeight="1" x14ac:dyDescent="0.35">
      <c r="A1" s="134" t="s">
        <v>35</v>
      </c>
      <c r="B1" s="135"/>
      <c r="C1" s="135"/>
      <c r="D1" s="135"/>
      <c r="E1" s="136"/>
    </row>
    <row r="2" spans="1:33" ht="2.15" customHeight="1" x14ac:dyDescent="0.35"/>
    <row r="3" spans="1:33" x14ac:dyDescent="0.35">
      <c r="A3" s="1" t="s">
        <v>1</v>
      </c>
    </row>
    <row r="4" spans="1:33" ht="49" customHeight="1" x14ac:dyDescent="0.35">
      <c r="P4" s="137" t="s">
        <v>118</v>
      </c>
      <c r="Q4" s="137"/>
      <c r="R4" s="137"/>
      <c r="S4" s="137"/>
      <c r="T4" s="137"/>
      <c r="U4" s="137"/>
      <c r="AE4" s="63" t="s">
        <v>119</v>
      </c>
      <c r="AG4" s="63" t="s">
        <v>11</v>
      </c>
    </row>
    <row r="5" spans="1:33" x14ac:dyDescent="0.35">
      <c r="A5" t="s">
        <v>120</v>
      </c>
      <c r="B5" s="138"/>
      <c r="C5" s="138"/>
    </row>
    <row r="6" spans="1:33" x14ac:dyDescent="0.35">
      <c r="A6" s="2"/>
      <c r="B6" s="2"/>
      <c r="C6" s="2"/>
      <c r="D6" s="2"/>
      <c r="E6" s="2"/>
      <c r="F6" s="139" t="s">
        <v>5</v>
      </c>
      <c r="G6" s="140"/>
      <c r="H6" s="140"/>
      <c r="I6" s="25" t="s">
        <v>15</v>
      </c>
      <c r="J6" s="140" t="s">
        <v>19</v>
      </c>
      <c r="K6" s="140"/>
      <c r="L6" s="140"/>
      <c r="M6" s="141"/>
      <c r="N6" s="86" t="s">
        <v>29</v>
      </c>
      <c r="P6" s="142" t="s">
        <v>5</v>
      </c>
      <c r="Q6" s="133"/>
      <c r="R6" s="133"/>
      <c r="S6" s="90" t="s">
        <v>15</v>
      </c>
      <c r="T6" s="133" t="s">
        <v>19</v>
      </c>
      <c r="U6" s="133"/>
      <c r="V6" s="133"/>
      <c r="W6" s="133"/>
      <c r="X6" s="91" t="s">
        <v>29</v>
      </c>
      <c r="Z6" s="130" t="s">
        <v>121</v>
      </c>
      <c r="AA6" s="131"/>
      <c r="AB6" s="131"/>
      <c r="AC6" s="132"/>
    </row>
    <row r="7" spans="1:33" ht="24.75" customHeight="1" x14ac:dyDescent="0.35">
      <c r="A7" s="28" t="s">
        <v>122</v>
      </c>
      <c r="B7" s="29" t="s">
        <v>123</v>
      </c>
      <c r="C7" s="29" t="s">
        <v>124</v>
      </c>
      <c r="D7" s="29" t="s">
        <v>125</v>
      </c>
      <c r="E7" s="30" t="s">
        <v>3</v>
      </c>
      <c r="F7" s="38" t="s">
        <v>126</v>
      </c>
      <c r="G7" s="31" t="s">
        <v>10</v>
      </c>
      <c r="H7" s="32" t="s">
        <v>127</v>
      </c>
      <c r="I7" s="45" t="s">
        <v>16</v>
      </c>
      <c r="J7" s="43" t="s">
        <v>128</v>
      </c>
      <c r="K7" s="33" t="s">
        <v>129</v>
      </c>
      <c r="L7" s="33" t="s">
        <v>24</v>
      </c>
      <c r="M7" s="47" t="s">
        <v>26</v>
      </c>
      <c r="N7" s="87" t="s">
        <v>130</v>
      </c>
      <c r="P7" s="61" t="s">
        <v>131</v>
      </c>
      <c r="Q7" s="31" t="s">
        <v>10</v>
      </c>
      <c r="R7" s="32" t="s">
        <v>127</v>
      </c>
      <c r="S7" s="98" t="s">
        <v>16</v>
      </c>
      <c r="T7" s="99" t="s">
        <v>128</v>
      </c>
      <c r="U7" s="33" t="s">
        <v>129</v>
      </c>
      <c r="V7" s="33" t="s">
        <v>24</v>
      </c>
      <c r="W7" s="47" t="s">
        <v>26</v>
      </c>
      <c r="X7" s="87" t="s">
        <v>130</v>
      </c>
      <c r="Z7" s="64" t="s">
        <v>132</v>
      </c>
      <c r="AA7" s="65" t="s">
        <v>133</v>
      </c>
      <c r="AB7" s="66" t="s">
        <v>134</v>
      </c>
      <c r="AC7" s="67" t="s">
        <v>135</v>
      </c>
    </row>
    <row r="8" spans="1:33" ht="24.75" customHeight="1" thickBot="1" x14ac:dyDescent="0.4">
      <c r="A8" s="34"/>
      <c r="B8" s="27"/>
      <c r="C8" s="27"/>
      <c r="D8" s="27"/>
      <c r="E8" s="40"/>
      <c r="F8" s="48">
        <v>0</v>
      </c>
      <c r="G8" s="49">
        <v>2</v>
      </c>
      <c r="H8" s="50">
        <v>3</v>
      </c>
      <c r="I8" s="51">
        <v>4</v>
      </c>
      <c r="J8" s="48">
        <v>12</v>
      </c>
      <c r="K8" s="49">
        <v>2</v>
      </c>
      <c r="L8" s="49">
        <v>17</v>
      </c>
      <c r="M8" s="50">
        <v>23</v>
      </c>
      <c r="N8" s="88">
        <v>2777</v>
      </c>
      <c r="P8" s="77" t="str" cm="1">
        <f t="array" ref="P8">_xlfn.IFS(F8&gt;11,"5",F8&gt;=8,"4",F8&gt;=4,"3",F8&gt;=0,"2",F8&lt;0,"1",TRUE,"0")</f>
        <v>2</v>
      </c>
      <c r="Q8" s="78" t="str" cm="1">
        <f t="array" ref="Q8">_xlfn.IFS(G8=1,"5",G8=2,"4",G8=3,"3",G8=4,"2",G8=5,"1",TRUE,"0")</f>
        <v>4</v>
      </c>
      <c r="R8" s="80" t="str" cm="1">
        <f t="array" ref="R8">_xlfn.IFS(H8=1,"5",H8=2,"4",H8=3,"3",H8=4,"2",H8=5,"1",TRUE,"0")</f>
        <v>3</v>
      </c>
      <c r="S8" s="97" t="str" cm="1">
        <f t="array" ref="S8">_xlfn.IFS(I8=5,"5",I8=4,"4",I8=3,"3",I8=2,"2",I8=1,"1",TRUE,"0")</f>
        <v>4</v>
      </c>
      <c r="T8" s="103" t="str" cm="1">
        <f t="array" ref="T8">_xlfn.IFS(J8&gt;17,"5",J8&gt;14,"4",J8&gt;11,"3",J8&gt;=8,"2",J8&lt;8,"1",TRUE,"0")</f>
        <v>3</v>
      </c>
      <c r="U8" s="78" t="str" cm="1">
        <f t="array" ref="U8">_xlfn.IFS(K8&gt;22,"5",K8&gt;18,"4",K8&gt;14,"3",K8&gt;=10,"2",K8&lt;10,"1",TRUE,"0")</f>
        <v>1</v>
      </c>
      <c r="V8" s="70" t="str" cm="1">
        <f t="array" ref="V8">_xlfn.IFS(L8&gt;9,"5",L8&gt;7,"4",L8&gt;5,"3",L8&gt;=3,"2",L8&lt;3,"1",TRUE,"0")</f>
        <v>5</v>
      </c>
      <c r="W8" s="104" t="str" cm="1">
        <f t="array" ref="W8">_xlfn.IFS(M8&gt;75,"5",M8&gt;60,"4",M8&gt;45,"3",M8&gt;25,"2",M8&lt;25,"1",TRUE,"0")</f>
        <v>1</v>
      </c>
      <c r="X8" s="97" t="str" cm="1">
        <f t="array" ref="X8">_xlfn.IFS(N8&gt;2450,"5",N8&gt;2050,"4",N8&gt;1650,"3",N8&gt;1050,"2",N8&gt;800,"1",TRUE,"0")</f>
        <v>5</v>
      </c>
      <c r="Z8" s="69">
        <f>((P8+Q8+R8)/3)</f>
        <v>3</v>
      </c>
      <c r="AA8" s="70" t="str">
        <f>S8</f>
        <v>4</v>
      </c>
      <c r="AB8" s="70">
        <f>((T8+U8+V8+W8)/4)*2</f>
        <v>5</v>
      </c>
      <c r="AC8" s="71">
        <f>X8*3</f>
        <v>15</v>
      </c>
      <c r="AE8" s="60">
        <f>(Z8+AA8+AB8+AC8)</f>
        <v>27</v>
      </c>
      <c r="AF8" s="62"/>
      <c r="AG8" s="81" t="str" cm="1">
        <f t="array" ref="AG8">_xlfn.IFS(AE8&gt;32,"1",AE8&gt;28,"2",AE8&gt;23,"3",AE8&gt;15,"4",AE8&gt;10,"5",TRUE,"6")</f>
        <v>3</v>
      </c>
    </row>
    <row r="9" spans="1:33" ht="24.75" customHeight="1" thickBot="1" x14ac:dyDescent="0.4">
      <c r="A9" s="34"/>
      <c r="B9" s="27"/>
      <c r="C9" s="27"/>
      <c r="D9" s="27"/>
      <c r="E9" s="40"/>
      <c r="F9" s="48">
        <v>9</v>
      </c>
      <c r="G9" s="49">
        <v>3</v>
      </c>
      <c r="H9" s="50">
        <v>4</v>
      </c>
      <c r="I9" s="51">
        <v>3</v>
      </c>
      <c r="J9" s="48">
        <v>10</v>
      </c>
      <c r="K9" s="49">
        <v>12</v>
      </c>
      <c r="L9" s="49">
        <v>6</v>
      </c>
      <c r="M9" s="50">
        <v>43</v>
      </c>
      <c r="N9" s="88">
        <v>2600</v>
      </c>
      <c r="P9" s="77" t="str" cm="1">
        <f t="array" ref="P9">_xlfn.IFS(F9&gt;11,"5",F9&gt;=8,"4",F9&gt;=4,"3",F9&gt;=0,"2",F9&lt;0,"1",TRUE,"0")</f>
        <v>4</v>
      </c>
      <c r="Q9" s="78" t="str" cm="1">
        <f t="array" ref="Q9">_xlfn.IFS(G9=1,"5",G9=2,"4",G9=3,"3",G9=4,"2",G9=5,"1",TRUE,"0")</f>
        <v>3</v>
      </c>
      <c r="R9" s="80" t="str" cm="1">
        <f t="array" ref="R9">_xlfn.IFS(H9=1,"5",H9=2,"4",H9=3,"3",H9=4,"2",H9=5,"1",TRUE,"0")</f>
        <v>2</v>
      </c>
      <c r="S9" s="95" t="str" cm="1">
        <f t="array" ref="S9">_xlfn.IFS(I9=5,"5",I9=4,"4",I9=3,"3",I9=2,"2",I9=1,"1",TRUE,"0")</f>
        <v>3</v>
      </c>
      <c r="T9" s="103" t="str" cm="1">
        <f t="array" ref="T9">_xlfn.IFS(J9&gt;17,"5",J9&gt;14,"4",J9&gt;11,"3",J9&gt;=8,"2",J9&gt;8,"1",TRUE,"0")</f>
        <v>2</v>
      </c>
      <c r="U9" s="78" t="str" cm="1">
        <f t="array" ref="U9">_xlfn.IFS(K9&gt;22,"5",K9&gt;18,"4",K9&gt;14,"3",K9&gt;=10,"2",K9&lt;10,"1",TRUE,"0")</f>
        <v>2</v>
      </c>
      <c r="V9" s="70" t="str" cm="1">
        <f t="array" ref="V9">_xlfn.IFS(L9&gt;9,"5",L9&gt;7,"4",L9&gt;5,"3",L9&gt;=3,"2",L9&lt;3,"1",TRUE,"0")</f>
        <v>3</v>
      </c>
      <c r="W9" s="104" t="str" cm="1">
        <f t="array" ref="W9">_xlfn.IFS(M9&gt;75,"5",M9&gt;60,"4",M9&gt;45,"3",M9&gt;25,"2",M9&lt;25,"1",TRUE,"0")</f>
        <v>2</v>
      </c>
      <c r="X9" s="97" t="str" cm="1">
        <f t="array" ref="X9">_xlfn.IFS(N9&gt;2450,"5",N9&gt;2050,"4",N9&gt;1650,"3",N9&gt;1050,"2",N9&gt;800,"1",TRUE,"0")</f>
        <v>5</v>
      </c>
      <c r="Z9" s="72">
        <f t="shared" ref="Z9:Z15" si="0">((P9+Q9+R9)/3)</f>
        <v>3</v>
      </c>
      <c r="AA9" s="68" t="str">
        <f t="shared" ref="AA9:AA15" si="1">S9</f>
        <v>3</v>
      </c>
      <c r="AB9" s="68">
        <f t="shared" ref="AB9:AB15" si="2">((T9+U9+V9+W9)/4)*2</f>
        <v>4.5</v>
      </c>
      <c r="AC9" s="73">
        <f t="shared" ref="AC9:AC15" si="3">X9*3</f>
        <v>15</v>
      </c>
      <c r="AE9" s="60">
        <f t="shared" ref="AE9:AE15" si="4">(Z9+AA9+AB9+AC9)</f>
        <v>25.5</v>
      </c>
      <c r="AG9" s="81" t="str" cm="1">
        <f t="array" ref="AG9">_xlfn.IFS(AE9&gt;32,"1",AE9&gt;28,"2",AE9&gt;23,"3",AE9&gt;15,"4",AE9&gt;10,"5",TRUE,"6")</f>
        <v>3</v>
      </c>
    </row>
    <row r="10" spans="1:33" ht="24.75" customHeight="1" thickBot="1" x14ac:dyDescent="0.4">
      <c r="A10" s="35"/>
      <c r="B10" s="27"/>
      <c r="C10" s="27"/>
      <c r="D10" s="27"/>
      <c r="E10" s="40"/>
      <c r="F10" s="48"/>
      <c r="G10" s="49"/>
      <c r="H10" s="50"/>
      <c r="I10" s="51"/>
      <c r="J10" s="48"/>
      <c r="K10" s="49"/>
      <c r="L10" s="49"/>
      <c r="M10" s="50"/>
      <c r="N10" s="88"/>
      <c r="P10" s="77" t="str" cm="1">
        <f t="array" ref="P10">_xlfn.IFS(F10&gt;11,"5",F10&gt;=8,"4",F10&gt;=4,"3",F10&gt;=0,"2",F10&lt;0,"1",TRUE,"0")</f>
        <v>2</v>
      </c>
      <c r="Q10" s="78" t="str" cm="1">
        <f t="array" ref="Q10">_xlfn.IFS(G10=1,"5",G10=2,"4",G10=3,"3",G10=4,"2",G10=5,"1",TRUE,"0")</f>
        <v>0</v>
      </c>
      <c r="R10" s="80" t="str" cm="1">
        <f t="array" ref="R10">_xlfn.IFS(H10=1,"5",H10=2,"4",H10=3,"3",H10=4,"2",H10=5,"1",TRUE,"0")</f>
        <v>0</v>
      </c>
      <c r="S10" s="95" t="str" cm="1">
        <f t="array" ref="S10">_xlfn.IFS(I10=5,"5",I10=4,"4",I10=3,"3",I10=2,"2",I10=1,"1",TRUE,"0")</f>
        <v>0</v>
      </c>
      <c r="T10" s="103" t="str" cm="1">
        <f t="array" ref="T10">_xlfn.IFS(J10&gt;17,"5",J10&gt;14,"4",J10&gt;11,"3",J10&gt;=8,"2",J10&gt;8,"1",TRUE,"0")</f>
        <v>0</v>
      </c>
      <c r="U10" s="78" t="str" cm="1">
        <f t="array" ref="U10">_xlfn.IFS(K10&gt;22,"5",K10&gt;18,"4",K10&gt;14,"3",K10&gt;=10,"2",K10&lt;10,"1",TRUE,"0")</f>
        <v>1</v>
      </c>
      <c r="V10" s="70" t="str" cm="1">
        <f t="array" ref="V10">_xlfn.IFS(L10&gt;9,"5",L10&gt;7,"4",L10&gt;5,"3",L10&gt;=3,"2",L10&lt;3,"1",TRUE,"0")</f>
        <v>1</v>
      </c>
      <c r="W10" s="104" t="str" cm="1">
        <f t="array" ref="W10">_xlfn.IFS(M10&gt;75,"5",M10&gt;60,"4",M10&gt;45,"3",M10&gt;25,"2",M10&lt;25,"1",TRUE,"0")</f>
        <v>1</v>
      </c>
      <c r="X10" s="97" t="str" cm="1">
        <f t="array" ref="X10">_xlfn.IFS(N10&gt;2450,"5",N10&gt;2050,"4",N10&gt;1650,"3",N10&gt;1050,"2",N10&gt;800,"1",TRUE,"0")</f>
        <v>0</v>
      </c>
      <c r="Z10" s="72">
        <f t="shared" si="0"/>
        <v>0.66666666666666663</v>
      </c>
      <c r="AA10" s="68" t="str">
        <f t="shared" si="1"/>
        <v>0</v>
      </c>
      <c r="AB10" s="68">
        <f t="shared" si="2"/>
        <v>1.5</v>
      </c>
      <c r="AC10" s="73">
        <f t="shared" si="3"/>
        <v>0</v>
      </c>
      <c r="AE10" s="60">
        <f t="shared" si="4"/>
        <v>2.1666666666666665</v>
      </c>
      <c r="AG10" s="81" t="str" cm="1">
        <f t="array" ref="AG10">_xlfn.IFS(AE10&gt;32,"1",AE10&gt;28,"2",AE10&gt;23,"3",AE10&gt;15,"4",AE10&gt;10,"5",TRUE,"6")</f>
        <v>6</v>
      </c>
    </row>
    <row r="11" spans="1:33" ht="24.75" customHeight="1" thickBot="1" x14ac:dyDescent="0.4">
      <c r="A11" s="34"/>
      <c r="B11" s="27"/>
      <c r="C11" s="27"/>
      <c r="D11" s="27"/>
      <c r="E11" s="40"/>
      <c r="F11" s="48"/>
      <c r="G11" s="49"/>
      <c r="H11" s="50"/>
      <c r="I11" s="51"/>
      <c r="J11" s="48"/>
      <c r="K11" s="49"/>
      <c r="L11" s="49"/>
      <c r="M11" s="50"/>
      <c r="N11" s="88"/>
      <c r="P11" s="77" t="str" cm="1">
        <f t="array" ref="P11">_xlfn.IFS(F11&gt;11,"5",F11&gt;=8,"4",F11&gt;=4,"3",F11&gt;=0,"2",F11&lt;0,"1",TRUE,"0")</f>
        <v>2</v>
      </c>
      <c r="Q11" s="78" t="str" cm="1">
        <f t="array" ref="Q11">_xlfn.IFS(G11=1,"5",G11=2,"4",G11=3,"3",G11=4,"2",G11=5,"1",TRUE,"0")</f>
        <v>0</v>
      </c>
      <c r="R11" s="80" t="str" cm="1">
        <f t="array" ref="R11">_xlfn.IFS(H11=1,"5",H11=2,"4",H11=3,"3",H11=4,"2",H11=5,"1",TRUE,"0")</f>
        <v>0</v>
      </c>
      <c r="S11" s="95" t="str" cm="1">
        <f t="array" ref="S11">_xlfn.IFS(I11=5,"5",I11=4,"4",I11=3,"3",I11=2,"2",I11=1,"1",TRUE,"0")</f>
        <v>0</v>
      </c>
      <c r="T11" s="103" t="str" cm="1">
        <f t="array" ref="T11">_xlfn.IFS(J11&gt;17,"5",J11&gt;14,"4",J11&gt;11,"3",J11&gt;=8,"2",J11&gt;8,"1",TRUE,"0")</f>
        <v>0</v>
      </c>
      <c r="U11" s="78" t="str" cm="1">
        <f t="array" ref="U11">_xlfn.IFS(K11&gt;22,"5",K11&gt;18,"4",K11&gt;14,"3",K11&gt;=10,"2",K11&lt;10,"1",TRUE,"0")</f>
        <v>1</v>
      </c>
      <c r="V11" s="70" t="str" cm="1">
        <f t="array" ref="V11">_xlfn.IFS(L11&gt;9,"5",L11&gt;7,"4",L11&gt;5,"3",L11&gt;=3,"2",L11&lt;3,"1",TRUE,"0")</f>
        <v>1</v>
      </c>
      <c r="W11" s="104" t="str" cm="1">
        <f t="array" ref="W11">_xlfn.IFS(M11&gt;75,"5",M11&gt;60,"4",M11&gt;45,"3",M11&gt;25,"2",M11&lt;25,"1",TRUE,"0")</f>
        <v>1</v>
      </c>
      <c r="X11" s="97" t="str" cm="1">
        <f t="array" ref="X11">_xlfn.IFS(N11&gt;2450,"5",N11&gt;2050,"4",N11&gt;1650,"3",N11&gt;1050,"2",N11&gt;800,"1",TRUE,"0")</f>
        <v>0</v>
      </c>
      <c r="Z11" s="72">
        <f t="shared" si="0"/>
        <v>0.66666666666666663</v>
      </c>
      <c r="AA11" s="68" t="str">
        <f t="shared" si="1"/>
        <v>0</v>
      </c>
      <c r="AB11" s="68">
        <f t="shared" si="2"/>
        <v>1.5</v>
      </c>
      <c r="AC11" s="73">
        <f t="shared" si="3"/>
        <v>0</v>
      </c>
      <c r="AE11" s="60">
        <f t="shared" si="4"/>
        <v>2.1666666666666665</v>
      </c>
      <c r="AG11" s="81" t="str" cm="1">
        <f t="array" ref="AG11">_xlfn.IFS(AE11&gt;32,"1",AE11&gt;28,"2",AE11&gt;23,"3",AE11&gt;15,"4",AE11&gt;10,"5",TRUE,"6")</f>
        <v>6</v>
      </c>
    </row>
    <row r="12" spans="1:33" ht="24.75" customHeight="1" thickBot="1" x14ac:dyDescent="0.4">
      <c r="A12" s="34"/>
      <c r="B12" s="27"/>
      <c r="C12" s="27"/>
      <c r="D12" s="27"/>
      <c r="E12" s="40"/>
      <c r="F12" s="48"/>
      <c r="G12" s="49"/>
      <c r="H12" s="50"/>
      <c r="I12" s="51"/>
      <c r="J12" s="48"/>
      <c r="K12" s="49"/>
      <c r="L12" s="49"/>
      <c r="M12" s="50"/>
      <c r="N12" s="88"/>
      <c r="P12" s="77" t="str" cm="1">
        <f t="array" ref="P12">_xlfn.IFS(F12&gt;11,"5",F12&gt;=8,"4",F12&gt;=4,"3",F12&gt;=0,"2",F12&lt;0,"1",TRUE,"0")</f>
        <v>2</v>
      </c>
      <c r="Q12" s="78" t="str" cm="1">
        <f t="array" ref="Q12">_xlfn.IFS(G12=1,"5",G12=2,"4",G12=3,"3",G12=4,"2",G12=5,"1",TRUE,"0")</f>
        <v>0</v>
      </c>
      <c r="R12" s="80" t="str" cm="1">
        <f t="array" ref="R12">_xlfn.IFS(H12=1,"5",H12=2,"4",H12=3,"3",H12=4,"2",H12=5,"1",TRUE,"0")</f>
        <v>0</v>
      </c>
      <c r="S12" s="95" t="str" cm="1">
        <f t="array" ref="S12">_xlfn.IFS(I12=5,"5",I12=4,"4",I12=3,"3",I12=2,"2",I12=1,"1",TRUE,"0")</f>
        <v>0</v>
      </c>
      <c r="T12" s="103" t="str" cm="1">
        <f t="array" ref="T12">_xlfn.IFS(J12&gt;17,"5",J12&gt;14,"4",J12&gt;11,"3",J12&gt;=8,"2",J12&gt;8,"1",TRUE,"0")</f>
        <v>0</v>
      </c>
      <c r="U12" s="78" t="str" cm="1">
        <f t="array" ref="U12">_xlfn.IFS(K12&gt;22,"5",K12&gt;18,"4",K12&gt;14,"3",K12&gt;=10,"2",K12&lt;10,"1",TRUE,"0")</f>
        <v>1</v>
      </c>
      <c r="V12" s="70" t="str" cm="1">
        <f t="array" ref="V12">_xlfn.IFS(L12&gt;9,"5",L12&gt;7,"4",L12&gt;5,"3",L12&gt;=3,"2",L12&lt;3,"1",TRUE,"0")</f>
        <v>1</v>
      </c>
      <c r="W12" s="104" t="str" cm="1">
        <f t="array" ref="W12">_xlfn.IFS(M12&gt;75,"5",M12&gt;60,"4",M12&gt;45,"3",M12&gt;25,"2",M12&lt;25,"1",TRUE,"0")</f>
        <v>1</v>
      </c>
      <c r="X12" s="97" t="str" cm="1">
        <f t="array" ref="X12">_xlfn.IFS(N12&gt;2450,"5",N12&gt;2050,"4",N12&gt;1650,"3",N12&gt;1050,"2",N12&gt;800,"1",TRUE,"0")</f>
        <v>0</v>
      </c>
      <c r="Z12" s="72">
        <f t="shared" si="0"/>
        <v>0.66666666666666663</v>
      </c>
      <c r="AA12" s="68" t="str">
        <f t="shared" si="1"/>
        <v>0</v>
      </c>
      <c r="AB12" s="68">
        <f t="shared" si="2"/>
        <v>1.5</v>
      </c>
      <c r="AC12" s="73">
        <f t="shared" si="3"/>
        <v>0</v>
      </c>
      <c r="AE12" s="60">
        <f t="shared" si="4"/>
        <v>2.1666666666666665</v>
      </c>
      <c r="AG12" s="81" t="str" cm="1">
        <f t="array" ref="AG12">_xlfn.IFS(AE12&gt;32,"1",AE12&gt;28,"2",AE12&gt;23,"3",AE12&gt;15,"4",AE12&gt;10,"5",TRUE,"6")</f>
        <v>6</v>
      </c>
    </row>
    <row r="13" spans="1:33" ht="24.75" customHeight="1" thickBot="1" x14ac:dyDescent="0.4">
      <c r="A13" s="34"/>
      <c r="B13" s="27"/>
      <c r="C13" s="27"/>
      <c r="D13" s="27"/>
      <c r="E13" s="40"/>
      <c r="F13" s="48"/>
      <c r="G13" s="49"/>
      <c r="H13" s="50"/>
      <c r="I13" s="51"/>
      <c r="J13" s="48"/>
      <c r="K13" s="49"/>
      <c r="L13" s="49"/>
      <c r="M13" s="50"/>
      <c r="N13" s="88"/>
      <c r="P13" s="77" t="str" cm="1">
        <f t="array" ref="P13">_xlfn.IFS(F13&gt;11,"5",F13&gt;=8,"4",F13&gt;=4,"3",F13&gt;=0,"2",F13&lt;0,"1",TRUE,"0")</f>
        <v>2</v>
      </c>
      <c r="Q13" s="78" t="str" cm="1">
        <f t="array" ref="Q13">_xlfn.IFS(G13=1,"5",G13=2,"4",G13=3,"3",G13=4,"2",G13=5,"1",TRUE,"0")</f>
        <v>0</v>
      </c>
      <c r="R13" s="80" t="str" cm="1">
        <f t="array" ref="R13">_xlfn.IFS(H13=1,"5",H13=2,"4",H13=3,"3",H13=4,"2",H13=5,"1",TRUE,"0")</f>
        <v>0</v>
      </c>
      <c r="S13" s="95" t="str" cm="1">
        <f t="array" ref="S13">_xlfn.IFS(I13=5,"5",I13=4,"4",I13=3,"3",I13=2,"2",I13=1,"1",TRUE,"0")</f>
        <v>0</v>
      </c>
      <c r="T13" s="103" t="str" cm="1">
        <f t="array" ref="T13">_xlfn.IFS(J13&gt;17,"5",J13&gt;14,"4",J13&gt;11,"3",J13&gt;=8,"2",J13&gt;8,"1",TRUE,"0")</f>
        <v>0</v>
      </c>
      <c r="U13" s="78" t="str" cm="1">
        <f t="array" ref="U13">_xlfn.IFS(K13&gt;22,"5",K13&gt;18,"4",K13&gt;14,"3",K13&gt;=10,"2",K13&lt;10,"1",TRUE,"0")</f>
        <v>1</v>
      </c>
      <c r="V13" s="70" t="str" cm="1">
        <f t="array" ref="V13">_xlfn.IFS(L13&gt;9,"5",L13&gt;7,"4",L13&gt;5,"3",L13&gt;=3,"2",L13&lt;3,"1",TRUE,"0")</f>
        <v>1</v>
      </c>
      <c r="W13" s="104" t="str" cm="1">
        <f t="array" ref="W13">_xlfn.IFS(M13&gt;75,"5",M13&gt;60,"4",M13&gt;45,"3",M13&gt;25,"2",M13&lt;25,"1",TRUE,"0")</f>
        <v>1</v>
      </c>
      <c r="X13" s="97" t="str" cm="1">
        <f t="array" ref="X13">_xlfn.IFS(N13&gt;2450,"5",N13&gt;2050,"4",N13&gt;1650,"3",N13&gt;1050,"2",N13&gt;800,"1",TRUE,"0")</f>
        <v>0</v>
      </c>
      <c r="Z13" s="72">
        <f t="shared" si="0"/>
        <v>0.66666666666666663</v>
      </c>
      <c r="AA13" s="68" t="str">
        <f t="shared" si="1"/>
        <v>0</v>
      </c>
      <c r="AB13" s="68">
        <f t="shared" si="2"/>
        <v>1.5</v>
      </c>
      <c r="AC13" s="73">
        <f t="shared" si="3"/>
        <v>0</v>
      </c>
      <c r="AE13" s="60">
        <f t="shared" si="4"/>
        <v>2.1666666666666665</v>
      </c>
      <c r="AG13" s="81" t="str" cm="1">
        <f t="array" ref="AG13">_xlfn.IFS(AE13&gt;32,"1",AE13&gt;28,"2",AE13&gt;23,"3",AE13&gt;15,"4",AE13&gt;10,"5",TRUE,"6")</f>
        <v>6</v>
      </c>
    </row>
    <row r="14" spans="1:33" ht="24.75" customHeight="1" thickBot="1" x14ac:dyDescent="0.4">
      <c r="A14" s="34"/>
      <c r="B14" s="27"/>
      <c r="C14" s="27"/>
      <c r="D14" s="27"/>
      <c r="E14" s="40"/>
      <c r="F14" s="48"/>
      <c r="G14" s="49"/>
      <c r="H14" s="50"/>
      <c r="I14" s="51"/>
      <c r="J14" s="48"/>
      <c r="K14" s="49"/>
      <c r="L14" s="49"/>
      <c r="M14" s="50"/>
      <c r="N14" s="88"/>
      <c r="P14" s="77" t="str" cm="1">
        <f t="array" ref="P14">_xlfn.IFS(F14&gt;11,"5",F14&gt;=8,"4",F14&gt;=4,"3",F14&gt;=0,"2",F14&lt;0,"1",TRUE,"0")</f>
        <v>2</v>
      </c>
      <c r="Q14" s="78" t="str" cm="1">
        <f t="array" ref="Q14">_xlfn.IFS(G14=1,"5",G14=2,"4",G14=3,"3",G14=4,"2",G14=5,"1",TRUE,"0")</f>
        <v>0</v>
      </c>
      <c r="R14" s="80" t="str" cm="1">
        <f t="array" ref="R14">_xlfn.IFS(H14=1,"5",H14=2,"4",H14=3,"3",H14=4,"2",H14=5,"1",TRUE,"0")</f>
        <v>0</v>
      </c>
      <c r="S14" s="95" t="str" cm="1">
        <f t="array" ref="S14">_xlfn.IFS(I14=5,"5",I14=4,"4",I14=3,"3",I14=2,"2",I14=1,"1",TRUE,"0")</f>
        <v>0</v>
      </c>
      <c r="T14" s="103" t="str" cm="1">
        <f t="array" ref="T14">_xlfn.IFS(J14&gt;17,"5",J14&gt;14,"4",J14&gt;11,"3",J14&gt;=8,"2",J14&gt;8,"1",TRUE,"0")</f>
        <v>0</v>
      </c>
      <c r="U14" s="78" t="str" cm="1">
        <f t="array" ref="U14">_xlfn.IFS(K14&gt;22,"5",K14&gt;18,"4",K14&gt;14,"3",K14&gt;=10,"2",K14&lt;10,"1",TRUE,"0")</f>
        <v>1</v>
      </c>
      <c r="V14" s="70" t="str" cm="1">
        <f t="array" ref="V14">_xlfn.IFS(L14&gt;9,"5",L14&gt;7,"4",L14&gt;5,"3",L14&gt;=3,"2",L14&lt;3,"1",TRUE,"0")</f>
        <v>1</v>
      </c>
      <c r="W14" s="104" t="str" cm="1">
        <f t="array" ref="W14">_xlfn.IFS(M14&gt;75,"5",M14&gt;60,"4",M14&gt;45,"3",M14&gt;25,"2",M14&lt;25,"1",TRUE,"0")</f>
        <v>1</v>
      </c>
      <c r="X14" s="97" t="str" cm="1">
        <f t="array" ref="X14">_xlfn.IFS(N14&gt;2450,"5",N14&gt;2050,"4",N14&gt;1650,"3",N14&gt;1050,"2",N14&gt;800,"1",TRUE,"0")</f>
        <v>0</v>
      </c>
      <c r="Z14" s="72">
        <f t="shared" si="0"/>
        <v>0.66666666666666663</v>
      </c>
      <c r="AA14" s="68" t="str">
        <f t="shared" si="1"/>
        <v>0</v>
      </c>
      <c r="AB14" s="68">
        <f t="shared" si="2"/>
        <v>1.5</v>
      </c>
      <c r="AC14" s="73">
        <f t="shared" si="3"/>
        <v>0</v>
      </c>
      <c r="AE14" s="60">
        <f t="shared" si="4"/>
        <v>2.1666666666666665</v>
      </c>
      <c r="AG14" s="81" t="str" cm="1">
        <f t="array" ref="AG14">_xlfn.IFS(AE14&gt;32,"1",AE14&gt;28,"2",AE14&gt;23,"3",AE14&gt;15,"4",AE14&gt;10,"5",TRUE,"6")</f>
        <v>6</v>
      </c>
    </row>
    <row r="15" spans="1:33" ht="24.75" customHeight="1" thickBot="1" x14ac:dyDescent="0.4">
      <c r="A15" s="36"/>
      <c r="B15" s="37"/>
      <c r="C15" s="37"/>
      <c r="D15" s="37"/>
      <c r="E15" s="41"/>
      <c r="F15" s="53"/>
      <c r="G15" s="54"/>
      <c r="H15" s="55"/>
      <c r="I15" s="56"/>
      <c r="J15" s="53"/>
      <c r="K15" s="54"/>
      <c r="L15" s="54"/>
      <c r="M15" s="55"/>
      <c r="N15" s="89"/>
      <c r="P15" s="77" t="str" cm="1">
        <f t="array" ref="P15">_xlfn.IFS(F15&gt;11,"5",F15&gt;=8,"4",F15&gt;=4,"3",F15&gt;=0,"2",F15&lt;0,"1",TRUE,"0")</f>
        <v>2</v>
      </c>
      <c r="Q15" s="78" t="str" cm="1">
        <f t="array" ref="Q15">_xlfn.IFS(G15=1,"5",G15=2,"4",G15=3,"3",G15=4,"2",G15=5,"1",TRUE,"0")</f>
        <v>0</v>
      </c>
      <c r="R15" s="80" t="str" cm="1">
        <f t="array" ref="R15">_xlfn.IFS(H15=1,"5",H15=2,"4",H15=3,"3",H15=4,"2",H15=5,"1",TRUE,"0")</f>
        <v>0</v>
      </c>
      <c r="S15" s="96" t="str" cm="1">
        <f t="array" ref="S15">_xlfn.IFS(I15=5,"5",I15=4,"4",I15=3,"3",I15=2,"2",I15=1,"1",TRUE,"0")</f>
        <v>0</v>
      </c>
      <c r="T15" s="103" t="str" cm="1">
        <f t="array" ref="T15">_xlfn.IFS(J15&gt;17,"5",J15&gt;14,"4",J15&gt;11,"3",J15&gt;=8,"2",J15&gt;8,"1",TRUE,"0")</f>
        <v>0</v>
      </c>
      <c r="U15" s="78" t="str" cm="1">
        <f t="array" ref="U15">_xlfn.IFS(K15&gt;22,"5",K15&gt;18,"4",K15&gt;14,"3",K15&gt;=10,"2",K15&lt;10,"1",TRUE,"0")</f>
        <v>1</v>
      </c>
      <c r="V15" s="70" t="str" cm="1">
        <f t="array" ref="V15">_xlfn.IFS(L15&gt;9,"5",L15&gt;7,"4",L15&gt;5,"3",L15&gt;=3,"2",L15&lt;3,"1",TRUE,"0")</f>
        <v>1</v>
      </c>
      <c r="W15" s="104" t="str" cm="1">
        <f t="array" ref="W15">_xlfn.IFS(M15&gt;75,"5",M15&gt;60,"4",M15&gt;45,"3",M15&gt;25,"2",M15&lt;25,"1",TRUE,"0")</f>
        <v>1</v>
      </c>
      <c r="X15" s="97" t="str" cm="1">
        <f t="array" ref="X15">_xlfn.IFS(N15&gt;2450,"5",N15&gt;2050,"4",N15&gt;1650,"3",N15&gt;1050,"2",N15&gt;800,"1",TRUE,"0")</f>
        <v>0</v>
      </c>
      <c r="Z15" s="74">
        <f t="shared" si="0"/>
        <v>0.66666666666666663</v>
      </c>
      <c r="AA15" s="75" t="str">
        <f t="shared" si="1"/>
        <v>0</v>
      </c>
      <c r="AB15" s="75">
        <f t="shared" si="2"/>
        <v>1.5</v>
      </c>
      <c r="AC15" s="76">
        <f t="shared" si="3"/>
        <v>0</v>
      </c>
      <c r="AE15" s="60">
        <f t="shared" si="4"/>
        <v>2.1666666666666665</v>
      </c>
      <c r="AG15" s="100" t="str" cm="1">
        <f t="array" ref="AG15">_xlfn.IFS(AE15&gt;32,"1",AE15&gt;28,"2",AE15&gt;23,"3",AE15&gt;15,"4",AE15&gt;10,"5",TRUE,"6")</f>
        <v>6</v>
      </c>
    </row>
    <row r="17" spans="16:26" x14ac:dyDescent="0.35">
      <c r="P17" s="2"/>
      <c r="Q17" s="2"/>
      <c r="R17" s="2"/>
      <c r="S17" s="2"/>
      <c r="T17" s="2"/>
      <c r="U17" s="2"/>
      <c r="V17" s="2"/>
      <c r="W17" s="2"/>
      <c r="X17" s="2"/>
    </row>
    <row r="18" spans="16:26" x14ac:dyDescent="0.35">
      <c r="P18" s="2"/>
      <c r="Q18" s="2"/>
      <c r="R18" s="2"/>
      <c r="S18" s="2"/>
      <c r="T18" s="2"/>
      <c r="U18" s="2"/>
      <c r="V18" s="2"/>
      <c r="W18" s="2"/>
      <c r="X18" s="2"/>
    </row>
    <row r="19" spans="16:26" x14ac:dyDescent="0.35">
      <c r="P19" s="83"/>
      <c r="Q19" s="83"/>
      <c r="R19" s="83"/>
      <c r="S19" s="83"/>
      <c r="T19" s="83"/>
      <c r="U19" s="83"/>
      <c r="V19" s="83"/>
      <c r="W19" s="83"/>
      <c r="X19" s="83"/>
      <c r="Z19" s="84"/>
    </row>
    <row r="20" spans="16:26" x14ac:dyDescent="0.35">
      <c r="P20" s="83"/>
      <c r="Q20" s="83"/>
      <c r="R20" s="83"/>
      <c r="S20" s="83"/>
      <c r="T20" s="83"/>
      <c r="U20" s="83"/>
      <c r="V20" s="83"/>
      <c r="W20" s="83"/>
      <c r="X20" s="83"/>
    </row>
    <row r="21" spans="16:26" x14ac:dyDescent="0.35">
      <c r="P21" s="83"/>
      <c r="Q21" s="83"/>
      <c r="R21" s="83"/>
      <c r="S21" s="83"/>
      <c r="T21" s="83"/>
      <c r="U21" s="83"/>
      <c r="V21" s="83"/>
      <c r="W21" s="83"/>
      <c r="X21" s="83"/>
    </row>
    <row r="22" spans="16:26" x14ac:dyDescent="0.35">
      <c r="P22" s="83"/>
      <c r="Q22" s="83"/>
      <c r="R22" s="83"/>
      <c r="S22" s="83"/>
      <c r="T22" s="83"/>
      <c r="U22" s="83"/>
      <c r="V22" s="83"/>
      <c r="W22" s="83"/>
      <c r="X22" s="83"/>
    </row>
    <row r="23" spans="16:26" x14ac:dyDescent="0.35">
      <c r="P23" s="83"/>
      <c r="Q23" s="83"/>
      <c r="R23" s="83"/>
      <c r="S23" s="83"/>
      <c r="T23" s="83"/>
      <c r="U23" s="83"/>
      <c r="V23" s="83"/>
      <c r="W23" s="83"/>
      <c r="X23" s="83"/>
    </row>
    <row r="24" spans="16:26" x14ac:dyDescent="0.35">
      <c r="P24" s="83"/>
      <c r="Q24" s="83"/>
      <c r="R24" s="83"/>
      <c r="S24" s="83"/>
      <c r="T24" s="83"/>
      <c r="U24" s="83"/>
      <c r="V24" s="83"/>
      <c r="W24" s="83"/>
      <c r="X24" s="83"/>
    </row>
    <row r="25" spans="16:26" x14ac:dyDescent="0.35">
      <c r="P25" s="83"/>
      <c r="Q25" s="83"/>
      <c r="R25" s="83"/>
      <c r="S25" s="83"/>
      <c r="T25" s="83"/>
      <c r="U25" s="83"/>
      <c r="V25" s="83"/>
      <c r="W25" s="83"/>
      <c r="X25" s="83"/>
    </row>
    <row r="26" spans="16:26" x14ac:dyDescent="0.35">
      <c r="P26" s="83"/>
      <c r="Q26" s="83"/>
      <c r="R26" s="83"/>
      <c r="S26" s="83"/>
      <c r="T26" s="83"/>
      <c r="U26" s="83"/>
      <c r="V26" s="83"/>
      <c r="W26" s="83"/>
      <c r="X26" s="83"/>
    </row>
  </sheetData>
  <mergeCells count="8">
    <mergeCell ref="Z6:AC6"/>
    <mergeCell ref="T6:W6"/>
    <mergeCell ref="A1:E1"/>
    <mergeCell ref="P4:U4"/>
    <mergeCell ref="B5:C5"/>
    <mergeCell ref="F6:H6"/>
    <mergeCell ref="J6:M6"/>
    <mergeCell ref="P6:R6"/>
  </mergeCells>
  <conditionalFormatting sqref="AG8:AG15">
    <cfRule type="cellIs" dxfId="59" priority="1" operator="equal">
      <formula>5</formula>
    </cfRule>
    <cfRule type="cellIs" dxfId="58" priority="2" operator="equal">
      <formula>4</formula>
    </cfRule>
    <cfRule type="cellIs" dxfId="57" priority="3" operator="equal">
      <formula>3</formula>
    </cfRule>
    <cfRule type="cellIs" dxfId="56" priority="4" operator="equal">
      <formula>2</formula>
    </cfRule>
    <cfRule type="cellIs" dxfId="55" priority="5" operator="equal">
      <formula>1</formula>
    </cfRule>
  </conditionalFormatting>
  <pageMargins left="0.7" right="0.7" top="0.78740157499999996" bottom="0.78740157499999996" header="0.3" footer="0.3"/>
  <pageSetup paperSize="9" scale="80" fitToWidth="0" fitToHeight="0" orientation="landscape" verticalDpi="3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4B43E5-9E18-4B3D-B28A-38652498D392}">
  <sheetPr>
    <tabColor rgb="FF00B050"/>
  </sheetPr>
  <dimension ref="A1:AG15"/>
  <sheetViews>
    <sheetView topLeftCell="B1" zoomScale="80" zoomScaleNormal="80" workbookViewId="0">
      <selection activeCell="X8" sqref="X8"/>
    </sheetView>
  </sheetViews>
  <sheetFormatPr baseColWidth="10" defaultColWidth="11.453125" defaultRowHeight="14.5" x14ac:dyDescent="0.35"/>
  <cols>
    <col min="1" max="2" width="15.54296875" customWidth="1"/>
    <col min="3" max="5" width="8.54296875" customWidth="1"/>
    <col min="6" max="14" width="9.1796875"/>
    <col min="15" max="15" width="2.54296875" customWidth="1"/>
    <col min="16" max="24" width="8.7265625" customWidth="1"/>
    <col min="25" max="25" width="2.54296875" customWidth="1"/>
    <col min="30" max="30" width="3" customWidth="1"/>
    <col min="32" max="32" width="3.1796875" customWidth="1"/>
  </cols>
  <sheetData>
    <row r="1" spans="1:33" ht="29.15" customHeight="1" x14ac:dyDescent="0.35">
      <c r="A1" s="134" t="s">
        <v>35</v>
      </c>
      <c r="B1" s="135"/>
      <c r="C1" s="135"/>
      <c r="D1" s="135"/>
      <c r="E1" s="136"/>
    </row>
    <row r="2" spans="1:33" ht="2.15" customHeight="1" x14ac:dyDescent="0.35"/>
    <row r="3" spans="1:33" x14ac:dyDescent="0.35">
      <c r="A3" s="1" t="s">
        <v>1</v>
      </c>
    </row>
    <row r="4" spans="1:33" ht="49" customHeight="1" x14ac:dyDescent="0.35">
      <c r="P4" s="137" t="s">
        <v>118</v>
      </c>
      <c r="Q4" s="137"/>
      <c r="R4" s="137"/>
      <c r="S4" s="137"/>
      <c r="T4" s="137"/>
      <c r="U4" s="137"/>
      <c r="AE4" s="63" t="s">
        <v>119</v>
      </c>
      <c r="AG4" s="63" t="s">
        <v>11</v>
      </c>
    </row>
    <row r="5" spans="1:33" x14ac:dyDescent="0.35">
      <c r="A5" t="s">
        <v>120</v>
      </c>
      <c r="B5" s="138"/>
      <c r="C5" s="138"/>
    </row>
    <row r="6" spans="1:33" x14ac:dyDescent="0.35">
      <c r="A6" s="2"/>
      <c r="B6" s="2"/>
      <c r="C6" s="2"/>
      <c r="D6" s="2"/>
      <c r="E6" s="2"/>
      <c r="F6" s="142" t="s">
        <v>5</v>
      </c>
      <c r="G6" s="133"/>
      <c r="H6" s="133"/>
      <c r="I6" s="90" t="s">
        <v>15</v>
      </c>
      <c r="J6" s="133" t="s">
        <v>19</v>
      </c>
      <c r="K6" s="133"/>
      <c r="L6" s="133"/>
      <c r="M6" s="133"/>
      <c r="N6" s="91" t="s">
        <v>29</v>
      </c>
      <c r="P6" s="142" t="s">
        <v>5</v>
      </c>
      <c r="Q6" s="133"/>
      <c r="R6" s="133"/>
      <c r="S6" s="90" t="s">
        <v>15</v>
      </c>
      <c r="T6" s="133" t="s">
        <v>19</v>
      </c>
      <c r="U6" s="133"/>
      <c r="V6" s="133"/>
      <c r="W6" s="133"/>
      <c r="X6" s="91" t="s">
        <v>29</v>
      </c>
      <c r="Z6" s="130" t="s">
        <v>121</v>
      </c>
      <c r="AA6" s="131"/>
      <c r="AB6" s="131"/>
      <c r="AC6" s="132"/>
    </row>
    <row r="7" spans="1:33" ht="24.75" customHeight="1" x14ac:dyDescent="0.35">
      <c r="A7" s="28" t="s">
        <v>122</v>
      </c>
      <c r="B7" s="29" t="s">
        <v>123</v>
      </c>
      <c r="C7" s="29" t="s">
        <v>124</v>
      </c>
      <c r="D7" s="29" t="s">
        <v>125</v>
      </c>
      <c r="E7" s="30" t="s">
        <v>3</v>
      </c>
      <c r="F7" s="38" t="s">
        <v>126</v>
      </c>
      <c r="G7" s="31" t="s">
        <v>10</v>
      </c>
      <c r="H7" s="32" t="s">
        <v>127</v>
      </c>
      <c r="I7" s="45" t="s">
        <v>16</v>
      </c>
      <c r="J7" s="43" t="s">
        <v>128</v>
      </c>
      <c r="K7" s="33" t="s">
        <v>129</v>
      </c>
      <c r="L7" s="33" t="s">
        <v>24</v>
      </c>
      <c r="M7" s="44" t="s">
        <v>26</v>
      </c>
      <c r="N7" s="92" t="s">
        <v>130</v>
      </c>
      <c r="P7" s="61" t="s">
        <v>131</v>
      </c>
      <c r="Q7" s="31" t="s">
        <v>10</v>
      </c>
      <c r="R7" s="32" t="s">
        <v>127</v>
      </c>
      <c r="S7" s="98" t="s">
        <v>16</v>
      </c>
      <c r="T7" s="99" t="s">
        <v>128</v>
      </c>
      <c r="U7" s="33" t="s">
        <v>129</v>
      </c>
      <c r="V7" s="33" t="s">
        <v>24</v>
      </c>
      <c r="W7" s="47" t="s">
        <v>26</v>
      </c>
      <c r="X7" s="87" t="s">
        <v>130</v>
      </c>
      <c r="Z7" s="64" t="s">
        <v>132</v>
      </c>
      <c r="AA7" s="65" t="s">
        <v>133</v>
      </c>
      <c r="AB7" s="66" t="s">
        <v>134</v>
      </c>
      <c r="AC7" s="67" t="s">
        <v>135</v>
      </c>
    </row>
    <row r="8" spans="1:33" ht="24.75" customHeight="1" thickBot="1" x14ac:dyDescent="0.4">
      <c r="A8" s="34"/>
      <c r="B8" s="27"/>
      <c r="C8" s="27"/>
      <c r="D8" s="27"/>
      <c r="E8" s="40"/>
      <c r="F8" s="48">
        <v>4</v>
      </c>
      <c r="G8" s="49">
        <v>2</v>
      </c>
      <c r="H8" s="50">
        <v>3</v>
      </c>
      <c r="I8" s="51">
        <v>4</v>
      </c>
      <c r="J8" s="48">
        <v>12</v>
      </c>
      <c r="K8" s="49">
        <v>2</v>
      </c>
      <c r="L8" s="49">
        <v>17</v>
      </c>
      <c r="M8" s="52">
        <v>23</v>
      </c>
      <c r="N8" s="93">
        <v>2777</v>
      </c>
      <c r="P8" s="77" t="str" cm="1">
        <f t="array" ref="P8">_xlfn.IFS(F8&gt;11,"5",F8&gt;=8,"4",F8&gt;=4,"3",F8&gt;=0,"2",F8&lt;0,"1",TRUE,"0")</f>
        <v>3</v>
      </c>
      <c r="Q8" s="78" t="str" cm="1">
        <f t="array" ref="Q8">_xlfn.IFS(G8=1,"5",G8=2,"4",G8=3,"3",G8=4,"2",G8=5,"1",TRUE,"0")</f>
        <v>4</v>
      </c>
      <c r="R8" s="80" t="str" cm="1">
        <f t="array" ref="R8">_xlfn.IFS(H8=1,"5",H8=2,"4",H8=3,"3",H8=4,"2",H8=5,"1",TRUE,"0")</f>
        <v>3</v>
      </c>
      <c r="S8" s="97" t="str" cm="1">
        <f t="array" ref="S8">_xlfn.IFS(I8=5,"5",I8=4,"4",I8=3,"3",I8=2,"2",I8=1,"1",TRUE,"0")</f>
        <v>4</v>
      </c>
      <c r="T8" s="103" t="str" cm="1">
        <f t="array" ref="T8">_xlfn.IFS(J8&gt;17,"5",J8&gt;14,"4",J8&gt;11,"3",J8&gt;=8,"2",J8&lt;8,"1",TRUE,"0")</f>
        <v>3</v>
      </c>
      <c r="U8" s="78" t="str" cm="1">
        <f t="array" ref="U8">_xlfn.IFS(K8&gt;27,"5",K8&gt;22,"4",K8&gt;17,"3",K8&gt;=12,"2",K8&lt;12,"1",TRUE,"0")</f>
        <v>1</v>
      </c>
      <c r="V8" s="78" t="str" cm="1">
        <f t="array" ref="V8">_xlfn.IFS(L8&gt;12,"5",L8&gt;9,"4",L8&gt;6,"3",L8&gt;=3,"2",L8&lt;3,"1",TRUE,"0")</f>
        <v>5</v>
      </c>
      <c r="W8" s="80" t="str" cm="1">
        <f t="array" ref="W8">_xlfn.IFS(M8&gt;75,"5",M8&gt;60,"4",M8&gt;45,"3",M8&gt;25,"2",M8&lt;25,"1",TRUE,"0")</f>
        <v>1</v>
      </c>
      <c r="X8" s="97" t="str" cm="1">
        <f t="array" ref="X8">_xlfn.IFS(N8&gt;2650,"5",N8&gt;2250,"4",N8&gt;1850,"3",N8&gt;1550,"2",N8&gt;1300,"1",TRUE,"0")</f>
        <v>5</v>
      </c>
      <c r="Z8" s="69">
        <f>((P8+Q8+R8)/3)</f>
        <v>3.3333333333333335</v>
      </c>
      <c r="AA8" s="70" t="str">
        <f>S8</f>
        <v>4</v>
      </c>
      <c r="AB8" s="70">
        <f>((T8+U8+V8+W8)/4)*2</f>
        <v>5</v>
      </c>
      <c r="AC8" s="71">
        <f>X8*3</f>
        <v>15</v>
      </c>
      <c r="AE8" s="60">
        <f>(Z8+AA8+AB8+AC8)</f>
        <v>27.333333333333336</v>
      </c>
      <c r="AF8" s="62"/>
      <c r="AG8" s="81" t="str" cm="1">
        <f t="array" ref="AG8">_xlfn.IFS(AE8&gt;32,"1",AE8&gt;28,"2",AE8&gt;23,"3",AE8&gt;15,"4",AE8&gt;10,"5",TRUE,"6")</f>
        <v>3</v>
      </c>
    </row>
    <row r="9" spans="1:33" ht="24.75" customHeight="1" thickBot="1" x14ac:dyDescent="0.4">
      <c r="A9" s="34"/>
      <c r="B9" s="27"/>
      <c r="C9" s="27"/>
      <c r="D9" s="27"/>
      <c r="E9" s="40"/>
      <c r="F9" s="48">
        <v>4</v>
      </c>
      <c r="G9" s="49">
        <v>4</v>
      </c>
      <c r="H9" s="50">
        <v>4</v>
      </c>
      <c r="I9" s="51">
        <v>2</v>
      </c>
      <c r="J9" s="48">
        <v>5</v>
      </c>
      <c r="K9" s="49">
        <v>14</v>
      </c>
      <c r="L9" s="49">
        <v>12</v>
      </c>
      <c r="M9" s="52">
        <v>20</v>
      </c>
      <c r="N9" s="93">
        <v>2500</v>
      </c>
      <c r="P9" s="77" t="str" cm="1">
        <f t="array" ref="P9">_xlfn.IFS(F9&gt;11,"5",F9&gt;=8,"4",F9&gt;=4,"3",F9&gt;=0,"2",F9&lt;0,"1",TRUE,"0")</f>
        <v>3</v>
      </c>
      <c r="Q9" s="78" t="str" cm="1">
        <f t="array" ref="Q9">_xlfn.IFS(G9=1,"5",G9=2,"4",G9=3,"3",G9=4,"2",G9=5,"1",TRUE,"0")</f>
        <v>2</v>
      </c>
      <c r="R9" s="80" t="str" cm="1">
        <f t="array" ref="R9">_xlfn.IFS(H9=1,"5",H9=2,"4",H9=3,"3",H9=4,"2",H9=5,"1",TRUE,"0")</f>
        <v>2</v>
      </c>
      <c r="S9" s="97" t="str" cm="1">
        <f t="array" ref="S9">_xlfn.IFS(I9=5,"5",I9=4,"4",I9=3,"3",I9=2,"2",I9=1,"1",TRUE,"0")</f>
        <v>2</v>
      </c>
      <c r="T9" s="103" t="str" cm="1">
        <f t="array" ref="T9">_xlfn.IFS(J9&gt;17,"5",J9&gt;14,"4",J9&gt;11,"3",J9&gt;=8,"2",J9&lt;8,"1",TRUE,"0")</f>
        <v>1</v>
      </c>
      <c r="U9" s="78" t="str" cm="1">
        <f t="array" ref="U9">_xlfn.IFS(K9&gt;27,"5",K9&gt;22,"4",K9&gt;17,"3",K9&gt;=12,"2",K9&lt;12,"1",TRUE,"0")</f>
        <v>2</v>
      </c>
      <c r="V9" s="49" t="str" cm="1">
        <f t="array" ref="V9">_xlfn.IFS(L9&gt;12,"5",L9&gt;9,"4",L9&gt;6,"3",L9&gt;3,"2",L9&gt;1,"1",TRUE,"0")</f>
        <v>4</v>
      </c>
      <c r="W9" s="50" t="str" cm="1">
        <f t="array" ref="W9">_xlfn.IFS(M9&gt;50,"5",M9&gt;45,"4",M9&gt;35,"3",M9&gt;20,"2",M9&gt;15,"1",TRUE,"0")</f>
        <v>1</v>
      </c>
      <c r="X9" s="95" t="str" cm="1">
        <f t="array" ref="X9">_xlfn.IFS(N9&gt;2850,"5",N9&gt;2650,"4",N9&gt;2250,"3",N9&gt;1850,"2",N9&gt;1650,"1",TRUE,"0")</f>
        <v>3</v>
      </c>
      <c r="Z9" s="72">
        <f t="shared" ref="Z9:Z15" si="0">((P9+Q9+R9)/3)</f>
        <v>2.3333333333333335</v>
      </c>
      <c r="AA9" s="68" t="str">
        <f t="shared" ref="AA9:AA15" si="1">S9</f>
        <v>2</v>
      </c>
      <c r="AB9" s="68">
        <f t="shared" ref="AB9:AB15" si="2">((T9+U9+V9+W9)/4)*2</f>
        <v>4</v>
      </c>
      <c r="AC9" s="73">
        <f t="shared" ref="AC9:AC15" si="3">X9*3</f>
        <v>9</v>
      </c>
      <c r="AE9" s="60">
        <f t="shared" ref="AE9:AE15" si="4">(Z9+AA9+AB9+AC9)</f>
        <v>17.333333333333336</v>
      </c>
      <c r="AG9" s="81" t="str" cm="1">
        <f t="array" ref="AG9">_xlfn.IFS(AE9&gt;32,"1",AE9&gt;28,"2",AE9&gt;23,"3",AE9&gt;15,"4",AE9&gt;10,"5",TRUE,"6")</f>
        <v>4</v>
      </c>
    </row>
    <row r="10" spans="1:33" ht="24.75" customHeight="1" thickBot="1" x14ac:dyDescent="0.4">
      <c r="A10" s="35"/>
      <c r="B10" s="27"/>
      <c r="C10" s="27"/>
      <c r="D10" s="27"/>
      <c r="E10" s="40"/>
      <c r="F10" s="48"/>
      <c r="G10" s="49"/>
      <c r="H10" s="50"/>
      <c r="I10" s="51"/>
      <c r="J10" s="48"/>
      <c r="K10" s="49"/>
      <c r="L10" s="49"/>
      <c r="M10" s="52"/>
      <c r="N10" s="93"/>
      <c r="P10" s="77" t="str" cm="1">
        <f t="array" ref="P10">_xlfn.IFS(F10&gt;11,"5",F10&gt;=8,"4",F10&gt;=4,"3",F10&gt;=0,"2",F10&lt;0,"1",TRUE,"0")</f>
        <v>2</v>
      </c>
      <c r="Q10" s="78" t="str" cm="1">
        <f t="array" ref="Q10">_xlfn.IFS(G10=1,"5",G10=2,"4",G10=3,"3",G10=4,"2",G10=5,"1",TRUE,"0")</f>
        <v>0</v>
      </c>
      <c r="R10" s="80" t="str" cm="1">
        <f t="array" ref="R10">_xlfn.IFS(H10=1,"5",H10=2,"4",H10=3,"3",H10=4,"2",H10=5,"1",TRUE,"0")</f>
        <v>0</v>
      </c>
      <c r="S10" s="97" t="str" cm="1">
        <f t="array" ref="S10">_xlfn.IFS(I10=5,"5",I10=4,"4",I10=3,"3",I10=2,"2",I10=1,"1",TRUE,"0")</f>
        <v>0</v>
      </c>
      <c r="T10" s="103" t="str" cm="1">
        <f t="array" ref="T10">_xlfn.IFS(J10&gt;17,"5",J10&gt;14,"4",J10&gt;11,"3",J10&gt;=8,"2",J10&lt;8,"1",TRUE,"0")</f>
        <v>1</v>
      </c>
      <c r="U10" s="78" t="str" cm="1">
        <f t="array" ref="U10">_xlfn.IFS(K10&gt;27,"5",K10&gt;22,"4",K10&gt;17,"3",K10&gt;=12,"2",K10&lt;12,"1",TRUE,"0")</f>
        <v>1</v>
      </c>
      <c r="V10" s="49" t="str" cm="1">
        <f t="array" ref="V10">_xlfn.IFS(L10&gt;12,"5",L10&gt;9,"4",L10&gt;6,"3",L10&gt;3,"2",L10&gt;1,"1",TRUE,"0")</f>
        <v>0</v>
      </c>
      <c r="W10" s="50" t="str" cm="1">
        <f t="array" ref="W10">_xlfn.IFS(M10&gt;50,"5",M10&gt;45,"4",M10&gt;35,"3",M10&gt;20,"2",M10&gt;15,"1",TRUE,"0")</f>
        <v>0</v>
      </c>
      <c r="X10" s="95" t="str" cm="1">
        <f t="array" ref="X10">_xlfn.IFS(N10&gt;2850,"5",N10&gt;2650,"4",N10&gt;2250,"3",N10&gt;1850,"2",N10&gt;1650,"1",TRUE,"0")</f>
        <v>0</v>
      </c>
      <c r="Z10" s="72">
        <f t="shared" si="0"/>
        <v>0.66666666666666663</v>
      </c>
      <c r="AA10" s="68" t="str">
        <f t="shared" si="1"/>
        <v>0</v>
      </c>
      <c r="AB10" s="68">
        <f t="shared" si="2"/>
        <v>1</v>
      </c>
      <c r="AC10" s="73">
        <f t="shared" si="3"/>
        <v>0</v>
      </c>
      <c r="AE10" s="60">
        <f t="shared" si="4"/>
        <v>1.6666666666666665</v>
      </c>
      <c r="AG10" s="81" t="str" cm="1">
        <f t="array" ref="AG10">_xlfn.IFS(AE10&gt;32,"1",AE10&gt;28,"2",AE10&gt;23,"3",AE10&gt;15,"4",AE10&gt;10,"5",TRUE,"6")</f>
        <v>6</v>
      </c>
    </row>
    <row r="11" spans="1:33" ht="24.75" customHeight="1" thickBot="1" x14ac:dyDescent="0.4">
      <c r="A11" s="34"/>
      <c r="B11" s="27"/>
      <c r="C11" s="27"/>
      <c r="D11" s="27"/>
      <c r="E11" s="40"/>
      <c r="F11" s="48"/>
      <c r="G11" s="49"/>
      <c r="H11" s="50">
        <v>3</v>
      </c>
      <c r="I11" s="51"/>
      <c r="J11" s="48">
        <v>45</v>
      </c>
      <c r="K11" s="49"/>
      <c r="L11" s="49"/>
      <c r="M11" s="52"/>
      <c r="N11" s="93"/>
      <c r="P11" s="77" t="str" cm="1">
        <f t="array" ref="P11">_xlfn.IFS(F11&gt;11,"5",F11&gt;=8,"4",F11&gt;=4,"3",F11&gt;=0,"2",F11&lt;0,"1",TRUE,"0")</f>
        <v>2</v>
      </c>
      <c r="Q11" s="78" t="str" cm="1">
        <f t="array" ref="Q11">_xlfn.IFS(G11=1,"5",G11=2,"4",G11=3,"3",G11=4,"2",G11=5,"1",TRUE,"0")</f>
        <v>0</v>
      </c>
      <c r="R11" s="80" t="str" cm="1">
        <f t="array" ref="R11">_xlfn.IFS(H11=1,"5",H11=2,"4",H11=3,"3",H11=4,"2",H11=5,"1",TRUE,"0")</f>
        <v>3</v>
      </c>
      <c r="S11" s="97" t="str" cm="1">
        <f t="array" ref="S11">_xlfn.IFS(I11=5,"5",I11=4,"4",I11=3,"3",I11=2,"2",I11=1,"1",TRUE,"0")</f>
        <v>0</v>
      </c>
      <c r="T11" s="103" t="str" cm="1">
        <f t="array" ref="T11">_xlfn.IFS(J11&gt;17,"5",J11&gt;14,"4",J11&gt;11,"3",J11&gt;=8,"2",J11&lt;8,"1",TRUE,"0")</f>
        <v>5</v>
      </c>
      <c r="U11" s="78" t="str" cm="1">
        <f t="array" ref="U11">_xlfn.IFS(K11&gt;27,"5",K11&gt;22,"4",K11&gt;17,"3",K11&gt;=12,"2",K11&lt;12,"1",TRUE,"0")</f>
        <v>1</v>
      </c>
      <c r="V11" s="49" t="str" cm="1">
        <f t="array" ref="V11">_xlfn.IFS(L11&gt;12,"5",L11&gt;9,"4",L11&gt;6,"3",L11&gt;3,"2",L11&gt;1,"1",TRUE,"0")</f>
        <v>0</v>
      </c>
      <c r="W11" s="50" t="str" cm="1">
        <f t="array" ref="W11">_xlfn.IFS(M11&gt;50,"5",M11&gt;45,"4",M11&gt;35,"3",M11&gt;20,"2",M11&gt;15,"1",TRUE,"0")</f>
        <v>0</v>
      </c>
      <c r="X11" s="95" t="str" cm="1">
        <f t="array" ref="X11">_xlfn.IFS(N11&gt;2850,"5",N11&gt;2650,"4",N11&gt;2250,"3",N11&gt;1850,"2",N11&gt;1650,"1",TRUE,"0")</f>
        <v>0</v>
      </c>
      <c r="Z11" s="72">
        <f t="shared" si="0"/>
        <v>1.6666666666666667</v>
      </c>
      <c r="AA11" s="68" t="str">
        <f t="shared" si="1"/>
        <v>0</v>
      </c>
      <c r="AB11" s="68">
        <f t="shared" si="2"/>
        <v>3</v>
      </c>
      <c r="AC11" s="73">
        <f t="shared" si="3"/>
        <v>0</v>
      </c>
      <c r="AE11" s="60">
        <f t="shared" si="4"/>
        <v>4.666666666666667</v>
      </c>
      <c r="AG11" s="81" t="str" cm="1">
        <f t="array" ref="AG11">_xlfn.IFS(AE11&gt;32,"1",AE11&gt;28,"2",AE11&gt;23,"3",AE11&gt;15,"4",AE11&gt;10,"5",TRUE,"6")</f>
        <v>6</v>
      </c>
    </row>
    <row r="12" spans="1:33" ht="24.75" customHeight="1" thickBot="1" x14ac:dyDescent="0.4">
      <c r="A12" s="34"/>
      <c r="B12" s="27"/>
      <c r="C12" s="27"/>
      <c r="D12" s="27"/>
      <c r="E12" s="40"/>
      <c r="F12" s="48"/>
      <c r="G12" s="49"/>
      <c r="H12" s="50"/>
      <c r="I12" s="51"/>
      <c r="J12" s="48"/>
      <c r="K12" s="49"/>
      <c r="L12" s="49"/>
      <c r="M12" s="52"/>
      <c r="N12" s="93"/>
      <c r="P12" s="77" t="str" cm="1">
        <f t="array" ref="P12">_xlfn.IFS(F12&gt;11,"5",F12&gt;=8,"4",F12&gt;=4,"3",F12&gt;=0,"2",F12&lt;0,"1",TRUE,"0")</f>
        <v>2</v>
      </c>
      <c r="Q12" s="78" t="str" cm="1">
        <f t="array" ref="Q12">_xlfn.IFS(G12=1,"5",G12=2,"4",G12=3,"3",G12=4,"2",G12=5,"1",TRUE,"0")</f>
        <v>0</v>
      </c>
      <c r="R12" s="80" t="str" cm="1">
        <f t="array" ref="R12">_xlfn.IFS(H12=1,"5",H12=2,"4",H12=3,"3",H12=4,"2",H12=5,"1",TRUE,"0")</f>
        <v>0</v>
      </c>
      <c r="S12" s="97" t="str" cm="1">
        <f t="array" ref="S12">_xlfn.IFS(I12=5,"5",I12=4,"4",I12=3,"3",I12=2,"2",I12=1,"1",TRUE,"0")</f>
        <v>0</v>
      </c>
      <c r="T12" s="103" t="str" cm="1">
        <f t="array" ref="T12">_xlfn.IFS(J12&gt;17,"5",J12&gt;14,"4",J12&gt;11,"3",J12&gt;=8,"2",J12&lt;8,"1",TRUE,"0")</f>
        <v>1</v>
      </c>
      <c r="U12" s="78" t="str" cm="1">
        <f t="array" ref="U12">_xlfn.IFS(K12&gt;27,"5",K12&gt;22,"4",K12&gt;17,"3",K12&gt;=12,"2",K12&lt;12,"1",TRUE,"0")</f>
        <v>1</v>
      </c>
      <c r="V12" s="49" t="str" cm="1">
        <f t="array" ref="V12">_xlfn.IFS(L12&gt;12,"5",L12&gt;9,"4",L12&gt;6,"3",L12&gt;3,"2",L12&gt;1,"1",TRUE,"0")</f>
        <v>0</v>
      </c>
      <c r="W12" s="50" t="str" cm="1">
        <f t="array" ref="W12">_xlfn.IFS(M12&gt;50,"5",M12&gt;45,"4",M12&gt;35,"3",M12&gt;20,"2",M12&gt;15,"1",TRUE,"0")</f>
        <v>0</v>
      </c>
      <c r="X12" s="95" t="str" cm="1">
        <f t="array" ref="X12">_xlfn.IFS(N12&gt;2850,"5",N12&gt;2650,"4",N12&gt;2250,"3",N12&gt;1850,"2",N12&gt;1650,"1",TRUE,"0")</f>
        <v>0</v>
      </c>
      <c r="Z12" s="72">
        <f t="shared" si="0"/>
        <v>0.66666666666666663</v>
      </c>
      <c r="AA12" s="68" t="str">
        <f t="shared" si="1"/>
        <v>0</v>
      </c>
      <c r="AB12" s="68">
        <f t="shared" si="2"/>
        <v>1</v>
      </c>
      <c r="AC12" s="73">
        <f t="shared" si="3"/>
        <v>0</v>
      </c>
      <c r="AE12" s="60">
        <f t="shared" si="4"/>
        <v>1.6666666666666665</v>
      </c>
      <c r="AG12" s="81" t="str" cm="1">
        <f t="array" ref="AG12">_xlfn.IFS(AE12&gt;32,"1",AE12&gt;28,"2",AE12&gt;23,"3",AE12&gt;15,"4",AE12&gt;10,"5",TRUE,"6")</f>
        <v>6</v>
      </c>
    </row>
    <row r="13" spans="1:33" ht="24.75" customHeight="1" thickBot="1" x14ac:dyDescent="0.4">
      <c r="A13" s="34"/>
      <c r="B13" s="27"/>
      <c r="C13" s="27"/>
      <c r="D13" s="27"/>
      <c r="E13" s="40"/>
      <c r="F13" s="48"/>
      <c r="G13" s="49"/>
      <c r="H13" s="50"/>
      <c r="I13" s="51"/>
      <c r="J13" s="48"/>
      <c r="K13" s="49"/>
      <c r="L13" s="49"/>
      <c r="M13" s="52"/>
      <c r="N13" s="93"/>
      <c r="P13" s="77" t="str" cm="1">
        <f t="array" ref="P13">_xlfn.IFS(F13&gt;11,"5",F13&gt;=8,"4",F13&gt;=4,"3",F13&gt;=0,"2",F13&lt;0,"1",TRUE,"0")</f>
        <v>2</v>
      </c>
      <c r="Q13" s="78" t="str" cm="1">
        <f t="array" ref="Q13">_xlfn.IFS(G13=1,"5",G13=2,"4",G13=3,"3",G13=4,"2",G13=5,"1",TRUE,"0")</f>
        <v>0</v>
      </c>
      <c r="R13" s="80" t="str" cm="1">
        <f t="array" ref="R13">_xlfn.IFS(H13=1,"5",H13=2,"4",H13=3,"3",H13=4,"2",H13=5,"1",TRUE,"0")</f>
        <v>0</v>
      </c>
      <c r="S13" s="97" t="str" cm="1">
        <f t="array" ref="S13">_xlfn.IFS(I13=5,"5",I13=4,"4",I13=3,"3",I13=2,"2",I13=1,"1",TRUE,"0")</f>
        <v>0</v>
      </c>
      <c r="T13" s="103" t="str" cm="1">
        <f t="array" ref="T13">_xlfn.IFS(J13&gt;17,"5",J13&gt;14,"4",J13&gt;11,"3",J13&gt;=8,"2",J13&lt;8,"1",TRUE,"0")</f>
        <v>1</v>
      </c>
      <c r="U13" s="78" t="str" cm="1">
        <f t="array" ref="U13">_xlfn.IFS(K13&gt;27,"5",K13&gt;22,"4",K13&gt;17,"3",K13&gt;=12,"2",K13&lt;12,"1",TRUE,"0")</f>
        <v>1</v>
      </c>
      <c r="V13" s="49" t="str" cm="1">
        <f t="array" ref="V13">_xlfn.IFS(L13&gt;12,"5",L13&gt;9,"4",L13&gt;6,"3",L13&gt;3,"2",L13&gt;1,"1",TRUE,"0")</f>
        <v>0</v>
      </c>
      <c r="W13" s="50" t="str" cm="1">
        <f t="array" ref="W13">_xlfn.IFS(M13&gt;50,"5",M13&gt;45,"4",M13&gt;35,"3",M13&gt;20,"2",M13&gt;15,"1",TRUE,"0")</f>
        <v>0</v>
      </c>
      <c r="X13" s="95" t="str" cm="1">
        <f t="array" ref="X13">_xlfn.IFS(N13&gt;2850,"5",N13&gt;2650,"4",N13&gt;2250,"3",N13&gt;1850,"2",N13&gt;1650,"1",TRUE,"0")</f>
        <v>0</v>
      </c>
      <c r="Z13" s="72">
        <f t="shared" si="0"/>
        <v>0.66666666666666663</v>
      </c>
      <c r="AA13" s="68" t="str">
        <f t="shared" si="1"/>
        <v>0</v>
      </c>
      <c r="AB13" s="68">
        <f t="shared" si="2"/>
        <v>1</v>
      </c>
      <c r="AC13" s="73">
        <f t="shared" si="3"/>
        <v>0</v>
      </c>
      <c r="AE13" s="60">
        <f t="shared" si="4"/>
        <v>1.6666666666666665</v>
      </c>
      <c r="AG13" s="81" t="str" cm="1">
        <f t="array" ref="AG13">_xlfn.IFS(AE13&gt;32,"1",AE13&gt;28,"2",AE13&gt;23,"3",AE13&gt;15,"4",AE13&gt;10,"5",TRUE,"6")</f>
        <v>6</v>
      </c>
    </row>
    <row r="14" spans="1:33" ht="24.75" customHeight="1" thickBot="1" x14ac:dyDescent="0.4">
      <c r="A14" s="34"/>
      <c r="B14" s="27"/>
      <c r="C14" s="27"/>
      <c r="D14" s="27"/>
      <c r="E14" s="40"/>
      <c r="F14" s="48"/>
      <c r="G14" s="49"/>
      <c r="H14" s="50"/>
      <c r="I14" s="51"/>
      <c r="J14" s="48"/>
      <c r="K14" s="49"/>
      <c r="L14" s="49"/>
      <c r="M14" s="52"/>
      <c r="N14" s="93"/>
      <c r="P14" s="77" t="str" cm="1">
        <f t="array" ref="P14">_xlfn.IFS(F14&gt;11,"5",F14&gt;=8,"4",F14&gt;=4,"3",F14&gt;=0,"2",F14&lt;0,"1",TRUE,"0")</f>
        <v>2</v>
      </c>
      <c r="Q14" s="78" t="str" cm="1">
        <f t="array" ref="Q14">_xlfn.IFS(G14=1,"5",G14=2,"4",G14=3,"3",G14=4,"2",G14=5,"1",TRUE,"0")</f>
        <v>0</v>
      </c>
      <c r="R14" s="80" t="str" cm="1">
        <f t="array" ref="R14">_xlfn.IFS(H14=1,"5",H14=2,"4",H14=3,"3",H14=4,"2",H14=5,"1",TRUE,"0")</f>
        <v>0</v>
      </c>
      <c r="S14" s="97" t="str" cm="1">
        <f t="array" ref="S14">_xlfn.IFS(I14=5,"5",I14=4,"4",I14=3,"3",I14=2,"2",I14=1,"1",TRUE,"0")</f>
        <v>0</v>
      </c>
      <c r="T14" s="103" t="str" cm="1">
        <f t="array" ref="T14">_xlfn.IFS(J14&gt;17,"5",J14&gt;14,"4",J14&gt;11,"3",J14&gt;=8,"2",J14&lt;8,"1",TRUE,"0")</f>
        <v>1</v>
      </c>
      <c r="U14" s="78" t="str" cm="1">
        <f t="array" ref="U14">_xlfn.IFS(K14&gt;27,"5",K14&gt;22,"4",K14&gt;17,"3",K14&gt;=12,"2",K14&lt;12,"1",TRUE,"0")</f>
        <v>1</v>
      </c>
      <c r="V14" s="49" t="str" cm="1">
        <f t="array" ref="V14">_xlfn.IFS(L14&gt;12,"5",L14&gt;9,"4",L14&gt;6,"3",L14&gt;3,"2",L14&gt;1,"1",TRUE,"0")</f>
        <v>0</v>
      </c>
      <c r="W14" s="50" t="str" cm="1">
        <f t="array" ref="W14">_xlfn.IFS(M14&gt;50,"5",M14&gt;45,"4",M14&gt;35,"3",M14&gt;20,"2",M14&gt;15,"1",TRUE,"0")</f>
        <v>0</v>
      </c>
      <c r="X14" s="95" t="str" cm="1">
        <f t="array" ref="X14">_xlfn.IFS(N14&gt;2850,"5",N14&gt;2650,"4",N14&gt;2250,"3",N14&gt;1850,"2",N14&gt;1650,"1",TRUE,"0")</f>
        <v>0</v>
      </c>
      <c r="Z14" s="72">
        <f t="shared" si="0"/>
        <v>0.66666666666666663</v>
      </c>
      <c r="AA14" s="68" t="str">
        <f t="shared" si="1"/>
        <v>0</v>
      </c>
      <c r="AB14" s="68">
        <f t="shared" si="2"/>
        <v>1</v>
      </c>
      <c r="AC14" s="73">
        <f t="shared" si="3"/>
        <v>0</v>
      </c>
      <c r="AE14" s="60">
        <f t="shared" si="4"/>
        <v>1.6666666666666665</v>
      </c>
      <c r="AG14" s="81" t="str" cm="1">
        <f t="array" ref="AG14">_xlfn.IFS(AE14&gt;32,"1",AE14&gt;28,"2",AE14&gt;23,"3",AE14&gt;15,"4",AE14&gt;10,"5",TRUE,"6")</f>
        <v>6</v>
      </c>
    </row>
    <row r="15" spans="1:33" ht="24.75" customHeight="1" thickBot="1" x14ac:dyDescent="0.4">
      <c r="A15" s="36"/>
      <c r="B15" s="37"/>
      <c r="C15" s="37"/>
      <c r="D15" s="37"/>
      <c r="E15" s="41"/>
      <c r="F15" s="53"/>
      <c r="G15" s="54"/>
      <c r="H15" s="55"/>
      <c r="I15" s="56"/>
      <c r="J15" s="53"/>
      <c r="K15" s="54"/>
      <c r="L15" s="54"/>
      <c r="M15" s="57"/>
      <c r="N15" s="94"/>
      <c r="P15" s="77" t="str" cm="1">
        <f t="array" ref="P15">_xlfn.IFS(F15&gt;11,"5",F15&gt;=8,"4",F15&gt;=4,"3",F15&gt;=0,"2",F15&lt;0,"1",TRUE,"0")</f>
        <v>2</v>
      </c>
      <c r="Q15" s="78" t="str" cm="1">
        <f t="array" ref="Q15">_xlfn.IFS(G15=1,"5",G15=2,"4",G15=3,"3",G15=4,"2",G15=5,"1",TRUE,"0")</f>
        <v>0</v>
      </c>
      <c r="R15" s="80" t="str" cm="1">
        <f t="array" ref="R15">_xlfn.IFS(H15=1,"5",H15=2,"4",H15=3,"3",H15=4,"2",H15=5,"1",TRUE,"0")</f>
        <v>0</v>
      </c>
      <c r="S15" s="97" t="str" cm="1">
        <f t="array" ref="S15">_xlfn.IFS(I15=5,"5",I15=4,"4",I15=3,"3",I15=2,"2",I15=1,"1",TRUE,"0")</f>
        <v>0</v>
      </c>
      <c r="T15" s="103" t="str" cm="1">
        <f t="array" ref="T15">_xlfn.IFS(J15&gt;17,"5",J15&gt;14,"4",J15&gt;11,"3",J15&gt;=8,"2",J15&lt;8,"1",TRUE,"0")</f>
        <v>1</v>
      </c>
      <c r="U15" s="78" t="str" cm="1">
        <f t="array" ref="U15">_xlfn.IFS(K15&gt;27,"5",K15&gt;22,"4",K15&gt;17,"3",K15&gt;=12,"2",K15&lt;12,"1",TRUE,"0")</f>
        <v>1</v>
      </c>
      <c r="V15" s="54" t="str" cm="1">
        <f t="array" ref="V15">_xlfn.IFS(L15&gt;12,"5",L15&gt;9,"4",L15&gt;6,"3",L15&gt;3,"2",L15&gt;1,"1",TRUE,"0")</f>
        <v>0</v>
      </c>
      <c r="W15" s="55" t="str" cm="1">
        <f t="array" ref="W15">_xlfn.IFS(M15&gt;50,"5",M15&gt;45,"4",M15&gt;35,"3",M15&gt;20,"2",M15&gt;15,"1",TRUE,"0")</f>
        <v>0</v>
      </c>
      <c r="X15" s="96" t="str" cm="1">
        <f t="array" ref="X15">_xlfn.IFS(N15&gt;2850,"5",N15&gt;2650,"4",N15&gt;2250,"3",N15&gt;1850,"2",N15&gt;1650,"1",TRUE,"0")</f>
        <v>0</v>
      </c>
      <c r="Z15" s="74">
        <f t="shared" si="0"/>
        <v>0.66666666666666663</v>
      </c>
      <c r="AA15" s="75" t="str">
        <f t="shared" si="1"/>
        <v>0</v>
      </c>
      <c r="AB15" s="75">
        <f t="shared" si="2"/>
        <v>1</v>
      </c>
      <c r="AC15" s="76">
        <f t="shared" si="3"/>
        <v>0</v>
      </c>
      <c r="AE15" s="60">
        <f t="shared" si="4"/>
        <v>1.6666666666666665</v>
      </c>
      <c r="AG15" s="100" t="str" cm="1">
        <f t="array" ref="AG15">_xlfn.IFS(AE15&gt;32,"1",AE15&gt;28,"2",AE15&gt;23,"3",AE15&gt;15,"4",AE15&gt;10,"5",TRUE,"6")</f>
        <v>6</v>
      </c>
    </row>
  </sheetData>
  <mergeCells count="8">
    <mergeCell ref="Z6:AC6"/>
    <mergeCell ref="T6:W6"/>
    <mergeCell ref="P4:U4"/>
    <mergeCell ref="A1:E1"/>
    <mergeCell ref="B5:C5"/>
    <mergeCell ref="F6:H6"/>
    <mergeCell ref="J6:M6"/>
    <mergeCell ref="P6:R6"/>
  </mergeCells>
  <conditionalFormatting sqref="AG8:AG15">
    <cfRule type="cellIs" dxfId="54" priority="1" operator="equal">
      <formula>5</formula>
    </cfRule>
    <cfRule type="cellIs" dxfId="53" priority="2" operator="equal">
      <formula>4</formula>
    </cfRule>
    <cfRule type="cellIs" dxfId="52" priority="3" operator="equal">
      <formula>3</formula>
    </cfRule>
    <cfRule type="cellIs" dxfId="51" priority="4" operator="equal">
      <formula>2</formula>
    </cfRule>
    <cfRule type="cellIs" dxfId="50" priority="5" operator="equal">
      <formula>1</formula>
    </cfRule>
  </conditionalFormatting>
  <pageMargins left="0.7" right="0.7" top="0.78740157499999996" bottom="0.78740157499999996" header="0.3" footer="0.3"/>
  <pageSetup paperSize="9" scale="85" orientation="landscape" verticalDpi="300"/>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76DDB4862EC80B45AB45610DA49219A5" ma:contentTypeVersion="18" ma:contentTypeDescription="Ein neues Dokument erstellen." ma:contentTypeScope="" ma:versionID="c3fa8e9112194363445a102ce9a46b21">
  <xsd:schema xmlns:xsd="http://www.w3.org/2001/XMLSchema" xmlns:xs="http://www.w3.org/2001/XMLSchema" xmlns:p="http://schemas.microsoft.com/office/2006/metadata/properties" xmlns:ns2="d4815f39-7bd6-49d3-a80d-3a82a135abcc" xmlns:ns3="3f407035-d31b-4033-a3a7-805ab391096b" targetNamespace="http://schemas.microsoft.com/office/2006/metadata/properties" ma:root="true" ma:fieldsID="e7d373a1ba062c04d0054c17513d285e" ns2:_="" ns3:_="">
    <xsd:import namespace="d4815f39-7bd6-49d3-a80d-3a82a135abcc"/>
    <xsd:import namespace="3f407035-d31b-4033-a3a7-805ab391096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MediaServiceLocation"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4815f39-7bd6-49d3-a80d-3a82a135abc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Bildmarkierungen" ma:readOnly="false" ma:fieldId="{5cf76f15-5ced-4ddc-b409-7134ff3c332f}" ma:taxonomyMulti="true" ma:sspId="26ec87fe-af29-4882-bd91-54b7021ae51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f407035-d31b-4033-a3a7-805ab391096b" elementFormDefault="qualified">
    <xsd:import namespace="http://schemas.microsoft.com/office/2006/documentManagement/types"/>
    <xsd:import namespace="http://schemas.microsoft.com/office/infopath/2007/PartnerControls"/>
    <xsd:element name="SharedWithUsers" ma:index="18"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Freigegeben für - Details" ma:internalName="SharedWithDetails" ma:readOnly="true">
      <xsd:simpleType>
        <xsd:restriction base="dms:Note">
          <xsd:maxLength value="255"/>
        </xsd:restriction>
      </xsd:simpleType>
    </xsd:element>
    <xsd:element name="TaxCatchAll" ma:index="23" nillable="true" ma:displayName="Taxonomy Catch All Column" ma:hidden="true" ma:list="{660a2774-3498-4f07-98fe-288b4a4d36ea}" ma:internalName="TaxCatchAll" ma:showField="CatchAllData" ma:web="3f407035-d31b-4033-a3a7-805ab391096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d4815f39-7bd6-49d3-a80d-3a82a135abcc">
      <Terms xmlns="http://schemas.microsoft.com/office/infopath/2007/PartnerControls"/>
    </lcf76f155ced4ddcb4097134ff3c332f>
    <TaxCatchAll xmlns="3f407035-d31b-4033-a3a7-805ab391096b" xsi:nil="true"/>
  </documentManagement>
</p:properties>
</file>

<file path=customXml/itemProps1.xml><?xml version="1.0" encoding="utf-8"?>
<ds:datastoreItem xmlns:ds="http://schemas.openxmlformats.org/officeDocument/2006/customXml" ds:itemID="{882C81E0-6723-4147-8F12-C7771054CC9A}"/>
</file>

<file path=customXml/itemProps2.xml><?xml version="1.0" encoding="utf-8"?>
<ds:datastoreItem xmlns:ds="http://schemas.openxmlformats.org/officeDocument/2006/customXml" ds:itemID="{0897ECFF-C774-4E99-8159-09D9E50846A7}">
  <ds:schemaRefs>
    <ds:schemaRef ds:uri="http://schemas.microsoft.com/sharepoint/v3/contenttype/forms"/>
  </ds:schemaRefs>
</ds:datastoreItem>
</file>

<file path=customXml/itemProps3.xml><?xml version="1.0" encoding="utf-8"?>
<ds:datastoreItem xmlns:ds="http://schemas.openxmlformats.org/officeDocument/2006/customXml" ds:itemID="{17763002-1127-49BB-9A39-FF33679A773E}">
  <ds:schemaRefs>
    <ds:schemaRef ds:uri="9470b8e6-ee9e-41f2-9d34-6093b20449f9"/>
    <ds:schemaRef ds:uri="http://schemas.microsoft.com/office/2006/metadata/properties"/>
    <ds:schemaRef ds:uri="http://www.w3.org/XML/1998/namespace"/>
    <ds:schemaRef ds:uri="http://purl.org/dc/terms/"/>
    <ds:schemaRef ds:uri="http://schemas.microsoft.com/office/2006/documentManagement/types"/>
    <ds:schemaRef ds:uri="http://schemas.microsoft.com/office/infopath/2007/PartnerControls"/>
    <ds:schemaRef ds:uri="http://schemas.openxmlformats.org/package/2006/metadata/core-properties"/>
    <ds:schemaRef ds:uri="http://purl.org/dc/dcmitype/"/>
    <ds:schemaRef ds:uri="b1ec016f-9326-4acf-ac8b-71c1396cdc53"/>
    <ds:schemaRef ds:uri="http://purl.org/dc/elements/1.1/"/>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17</vt:i4>
      </vt:variant>
      <vt:variant>
        <vt:lpstr>Benannte Bereiche</vt:lpstr>
      </vt:variant>
      <vt:variant>
        <vt:i4>8</vt:i4>
      </vt:variant>
    </vt:vector>
  </HeadingPairs>
  <TitlesOfParts>
    <vt:vector size="25" baseType="lpstr">
      <vt:lpstr>Sichtungsmappe GT</vt:lpstr>
      <vt:lpstr>Bewertungsbogen</vt:lpstr>
      <vt:lpstr>Zielwerte_U12</vt:lpstr>
      <vt:lpstr>Zielwerte_U14</vt:lpstr>
      <vt:lpstr>Zielwerte_U16</vt:lpstr>
      <vt:lpstr>Zielwerte_U18</vt:lpstr>
      <vt:lpstr>Zielwerte_U20</vt:lpstr>
      <vt:lpstr>Testmaske_U12_w</vt:lpstr>
      <vt:lpstr>Testmaske_U12_m</vt:lpstr>
      <vt:lpstr>Testmaske_U14_w</vt:lpstr>
      <vt:lpstr>Testmaske_U14_m</vt:lpstr>
      <vt:lpstr>Testmaske_U16_w</vt:lpstr>
      <vt:lpstr>Testmaske_U16_m</vt:lpstr>
      <vt:lpstr>Testmaske_U18_w</vt:lpstr>
      <vt:lpstr>Testmaske_U18_m</vt:lpstr>
      <vt:lpstr>Testmaske_U20_w</vt:lpstr>
      <vt:lpstr>Testmaske_U20_m</vt:lpstr>
      <vt:lpstr>Testmaske_U12_m!Druckbereich</vt:lpstr>
      <vt:lpstr>Testmaske_U12_w!Druckbereich</vt:lpstr>
      <vt:lpstr>Testmaske_U14_m!Druckbereich</vt:lpstr>
      <vt:lpstr>Testmaske_U14_w!Druckbereich</vt:lpstr>
      <vt:lpstr>Testmaske_U16_m!Druckbereich</vt:lpstr>
      <vt:lpstr>Testmaske_U16_w!Druckbereich</vt:lpstr>
      <vt:lpstr>Testmaske_U18_m!Druckbereich</vt:lpstr>
      <vt:lpstr>Testmaske_U18_w!Druckbereich</vt:lpstr>
    </vt:vector>
  </TitlesOfParts>
  <Manager/>
  <Company>Deutscher Alpenverein e.V.</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Maximilian Wittwer (DAV)</dc:creator>
  <cp:keywords/>
  <dc:description/>
  <cp:lastModifiedBy>Michael Wilms (DAV)</cp:lastModifiedBy>
  <cp:revision/>
  <dcterms:created xsi:type="dcterms:W3CDTF">2024-07-03T08:36:33Z</dcterms:created>
  <dcterms:modified xsi:type="dcterms:W3CDTF">2025-12-19T12:36:22Z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0x01010076DDB4862EC80B45AB45610DA49219A5</vt:lpwstr>
  </property>
  <property fmtid="{D5CDD505-2E9C-101B-9397-08002B2CF9AE}" pid="3" name="MediaServiceImageTags">
    <vt:lpwstr/>
  </property>
</Properties>
</file>